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210"/>
  <workbookPr/>
  <mc:AlternateContent xmlns:mc="http://schemas.openxmlformats.org/markup-compatibility/2006">
    <mc:Choice Requires="x15">
      <x15ac:absPath xmlns:x15ac="http://schemas.microsoft.com/office/spreadsheetml/2010/11/ac" url="T:\Cricket Performance\COMPETITIONS\YOUTH CHAMPIONSHIPS\UMPIRES\2025\"/>
    </mc:Choice>
  </mc:AlternateContent>
  <xr:revisionPtr revIDLastSave="0" documentId="13_ncr:1_{84C64570-5419-42AF-9792-85074EBF67C3}" xr6:coauthVersionLast="47" xr6:coauthVersionMax="47" xr10:uidLastSave="{00000000-0000-0000-0000-000000000000}"/>
  <bookViews>
    <workbookView xWindow="-110" yWindow="-110" windowWidth="19420" windowHeight="10300" tabRatio="769" xr2:uid="{00000000-000D-0000-FFFF-FFFF00000000}"/>
  </bookViews>
  <sheets>
    <sheet name="Summary - All Associations" sheetId="8" r:id="rId1"/>
    <sheet name="U12 Div 1" sheetId="1" r:id="rId2"/>
    <sheet name="U12 Div 2" sheetId="2" r:id="rId3"/>
    <sheet name="U13 Div 1" sheetId="5" r:id="rId4"/>
    <sheet name="U13 Div 2" sheetId="6" r:id="rId5"/>
    <sheet name="U13 Female" sheetId="4" r:id="rId6"/>
    <sheet name="U14 " sheetId="9" r:id="rId7"/>
    <sheet name="U15" sheetId="3" r:id="rId8"/>
    <sheet name="U15 Female" sheetId="7" r:id="rId9"/>
    <sheet name="U17" sheetId="10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8" l="1"/>
  <c r="O5" i="8"/>
  <c r="L30" i="8"/>
  <c r="L29" i="8"/>
  <c r="L27" i="8"/>
  <c r="L23" i="8"/>
  <c r="L24" i="8"/>
  <c r="L18" i="8"/>
  <c r="L18" i="1"/>
  <c r="M6" i="4"/>
  <c r="N6" i="4" s="1"/>
  <c r="M4" i="4"/>
  <c r="N4" i="4" s="1"/>
  <c r="M3" i="4"/>
  <c r="N3" i="4" s="1"/>
  <c r="M5" i="4"/>
  <c r="N5" i="4" s="1"/>
  <c r="K14" i="7"/>
  <c r="L14" i="7" s="1"/>
  <c r="K17" i="7"/>
  <c r="L17" i="7" s="1"/>
  <c r="L6" i="10"/>
  <c r="M6" i="10" s="1"/>
  <c r="L16" i="10"/>
  <c r="M16" i="10" s="1"/>
  <c r="L7" i="10"/>
  <c r="M7" i="10" s="1"/>
  <c r="L18" i="10"/>
  <c r="M18" i="10" s="1"/>
  <c r="L13" i="10"/>
  <c r="M13" i="10" s="1"/>
  <c r="L5" i="10"/>
  <c r="M5" i="10" s="1"/>
  <c r="L15" i="10"/>
  <c r="M15" i="10" s="1"/>
  <c r="L12" i="10"/>
  <c r="M12" i="10" s="1"/>
  <c r="L11" i="10"/>
  <c r="M11" i="10" s="1"/>
  <c r="L8" i="10"/>
  <c r="M8" i="10" s="1"/>
  <c r="L20" i="10"/>
  <c r="M20" i="10" s="1"/>
  <c r="L14" i="6"/>
  <c r="M14" i="6" s="1"/>
  <c r="L12" i="6"/>
  <c r="M12" i="6" s="1"/>
  <c r="L10" i="6"/>
  <c r="M10" i="6" s="1"/>
  <c r="L5" i="2"/>
  <c r="M5" i="2" s="1"/>
  <c r="L18" i="2"/>
  <c r="M18" i="2" s="1"/>
  <c r="K8" i="7"/>
  <c r="L8" i="7" s="1"/>
  <c r="K7" i="7"/>
  <c r="L7" i="7" s="1"/>
  <c r="K16" i="7"/>
  <c r="L16" i="7" s="1"/>
  <c r="K3" i="7"/>
  <c r="L3" i="7" s="1"/>
  <c r="K10" i="7"/>
  <c r="L10" i="7" s="1"/>
  <c r="L21" i="10"/>
  <c r="M21" i="10" s="1"/>
  <c r="L14" i="10"/>
  <c r="M14" i="10" s="1"/>
  <c r="L5" i="6"/>
  <c r="M5" i="6" s="1"/>
  <c r="L8" i="2"/>
  <c r="M8" i="2" s="1"/>
  <c r="L16" i="2"/>
  <c r="M16" i="2" s="1"/>
  <c r="M16" i="4" l="1"/>
  <c r="N16" i="4" s="1"/>
  <c r="M11" i="4"/>
  <c r="N11" i="4" s="1"/>
  <c r="L10" i="2"/>
  <c r="M10" i="2" s="1"/>
  <c r="L6" i="6"/>
  <c r="M6" i="6" s="1"/>
  <c r="L7" i="2"/>
  <c r="M7" i="2" s="1"/>
  <c r="L10" i="10"/>
  <c r="M10" i="10" s="1"/>
  <c r="L9" i="10"/>
  <c r="M9" i="10" s="1"/>
  <c r="O30" i="8"/>
  <c r="L23" i="10"/>
  <c r="M23" i="10" s="1"/>
  <c r="L22" i="10"/>
  <c r="M22" i="10" s="1"/>
  <c r="L19" i="10"/>
  <c r="M19" i="10" s="1"/>
  <c r="L17" i="10"/>
  <c r="M17" i="10" s="1"/>
  <c r="L4" i="10"/>
  <c r="M4" i="10" s="1"/>
  <c r="L3" i="10"/>
  <c r="M3" i="10" s="1"/>
  <c r="K15" i="7"/>
  <c r="L15" i="7" s="1"/>
  <c r="K12" i="7"/>
  <c r="L12" i="7" s="1"/>
  <c r="K13" i="7"/>
  <c r="L13" i="7" s="1"/>
  <c r="K9" i="7"/>
  <c r="L9" i="7" s="1"/>
  <c r="K11" i="7"/>
  <c r="L11" i="7" s="1"/>
  <c r="K6" i="7"/>
  <c r="L6" i="7" s="1"/>
  <c r="K5" i="7"/>
  <c r="L5" i="7" s="1"/>
  <c r="K4" i="7"/>
  <c r="L4" i="7" s="1"/>
  <c r="L18" i="3"/>
  <c r="M18" i="3" s="1"/>
  <c r="L17" i="3"/>
  <c r="M17" i="3" s="1"/>
  <c r="L16" i="3"/>
  <c r="M16" i="3" s="1"/>
  <c r="L12" i="3"/>
  <c r="M12" i="3" s="1"/>
  <c r="L15" i="3"/>
  <c r="M15" i="3" s="1"/>
  <c r="L14" i="3"/>
  <c r="M14" i="3" s="1"/>
  <c r="L13" i="3"/>
  <c r="M13" i="3" s="1"/>
  <c r="L11" i="3"/>
  <c r="M11" i="3" s="1"/>
  <c r="L10" i="3"/>
  <c r="M10" i="3" s="1"/>
  <c r="L9" i="3"/>
  <c r="M9" i="3" s="1"/>
  <c r="L8" i="3"/>
  <c r="M8" i="3" s="1"/>
  <c r="L7" i="3"/>
  <c r="M7" i="3" s="1"/>
  <c r="L6" i="3"/>
  <c r="M6" i="3" s="1"/>
  <c r="L5" i="3"/>
  <c r="M5" i="3" s="1"/>
  <c r="L4" i="3"/>
  <c r="M4" i="3" s="1"/>
  <c r="L3" i="3"/>
  <c r="M3" i="3" s="1"/>
  <c r="L18" i="9"/>
  <c r="M18" i="9" s="1"/>
  <c r="L17" i="9"/>
  <c r="M17" i="9" s="1"/>
  <c r="L16" i="9"/>
  <c r="M16" i="9" s="1"/>
  <c r="L12" i="9"/>
  <c r="M12" i="9" s="1"/>
  <c r="L15" i="9"/>
  <c r="M15" i="9" s="1"/>
  <c r="L14" i="9"/>
  <c r="M14" i="9" s="1"/>
  <c r="L13" i="9"/>
  <c r="M13" i="9" s="1"/>
  <c r="L11" i="9"/>
  <c r="M11" i="9" s="1"/>
  <c r="L10" i="9"/>
  <c r="M10" i="9" s="1"/>
  <c r="L9" i="9"/>
  <c r="M9" i="9" s="1"/>
  <c r="L8" i="9"/>
  <c r="M8" i="9" s="1"/>
  <c r="L7" i="9"/>
  <c r="M7" i="9" s="1"/>
  <c r="L6" i="9"/>
  <c r="M6" i="9" s="1"/>
  <c r="L5" i="9"/>
  <c r="M5" i="9" s="1"/>
  <c r="L4" i="9"/>
  <c r="M4" i="9" s="1"/>
  <c r="L3" i="9"/>
  <c r="M3" i="9" s="1"/>
  <c r="M17" i="4"/>
  <c r="N17" i="4" s="1"/>
  <c r="M15" i="4"/>
  <c r="N15" i="4" s="1"/>
  <c r="M14" i="4"/>
  <c r="N14" i="4" s="1"/>
  <c r="M13" i="4"/>
  <c r="N13" i="4" s="1"/>
  <c r="M12" i="4"/>
  <c r="N12" i="4" s="1"/>
  <c r="M10" i="4"/>
  <c r="N10" i="4" s="1"/>
  <c r="M9" i="4"/>
  <c r="N9" i="4" s="1"/>
  <c r="M8" i="4"/>
  <c r="N8" i="4" s="1"/>
  <c r="M7" i="4"/>
  <c r="N7" i="4" s="1"/>
  <c r="L15" i="6"/>
  <c r="M15" i="6" s="1"/>
  <c r="L13" i="6"/>
  <c r="M13" i="6" s="1"/>
  <c r="L11" i="6"/>
  <c r="M11" i="6" s="1"/>
  <c r="L9" i="6"/>
  <c r="M9" i="6" s="1"/>
  <c r="L8" i="6"/>
  <c r="M8" i="6" s="1"/>
  <c r="L7" i="6"/>
  <c r="M7" i="6" s="1"/>
  <c r="L4" i="6"/>
  <c r="M4" i="6" s="1"/>
  <c r="L3" i="6"/>
  <c r="L16" i="5"/>
  <c r="M16" i="5" s="1"/>
  <c r="L15" i="5"/>
  <c r="M15" i="5" s="1"/>
  <c r="L14" i="5"/>
  <c r="M14" i="5" s="1"/>
  <c r="L10" i="5"/>
  <c r="M10" i="5" s="1"/>
  <c r="L13" i="5"/>
  <c r="M13" i="5" s="1"/>
  <c r="L12" i="5"/>
  <c r="M12" i="5" s="1"/>
  <c r="L11" i="5"/>
  <c r="M11" i="5" s="1"/>
  <c r="L9" i="5"/>
  <c r="M9" i="5" s="1"/>
  <c r="L8" i="5"/>
  <c r="M8" i="5" s="1"/>
  <c r="L7" i="5"/>
  <c r="M7" i="5" s="1"/>
  <c r="L6" i="5"/>
  <c r="M6" i="5" s="1"/>
  <c r="L5" i="5"/>
  <c r="M5" i="5" s="1"/>
  <c r="L4" i="5"/>
  <c r="M4" i="5" s="1"/>
  <c r="L3" i="5"/>
  <c r="L21" i="2"/>
  <c r="M21" i="2" s="1"/>
  <c r="L20" i="2"/>
  <c r="M20" i="2" s="1"/>
  <c r="L19" i="2"/>
  <c r="M19" i="2" s="1"/>
  <c r="L17" i="2"/>
  <c r="M17" i="2" s="1"/>
  <c r="L11" i="2"/>
  <c r="M11" i="2" s="1"/>
  <c r="L15" i="2"/>
  <c r="M15" i="2" s="1"/>
  <c r="L14" i="2"/>
  <c r="M14" i="2" s="1"/>
  <c r="L13" i="2"/>
  <c r="M13" i="2" s="1"/>
  <c r="L12" i="2"/>
  <c r="M12" i="2" s="1"/>
  <c r="L9" i="2"/>
  <c r="M9" i="2" s="1"/>
  <c r="L6" i="2"/>
  <c r="M6" i="2" s="1"/>
  <c r="L4" i="2"/>
  <c r="M4" i="2" s="1"/>
  <c r="L3" i="2"/>
  <c r="L16" i="1"/>
  <c r="M16" i="1" s="1"/>
  <c r="L15" i="1"/>
  <c r="M15" i="1" s="1"/>
  <c r="L14" i="1"/>
  <c r="M14" i="1" s="1"/>
  <c r="L10" i="1"/>
  <c r="M10" i="1" s="1"/>
  <c r="L13" i="1"/>
  <c r="M13" i="1" s="1"/>
  <c r="L12" i="1"/>
  <c r="M12" i="1" s="1"/>
  <c r="L11" i="1"/>
  <c r="M11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  <c r="L3" i="1"/>
  <c r="L28" i="8"/>
  <c r="L25" i="8"/>
  <c r="L26" i="8"/>
  <c r="L22" i="8"/>
  <c r="O20" i="8"/>
  <c r="L17" i="8"/>
  <c r="L16" i="8"/>
  <c r="L15" i="8"/>
  <c r="O17" i="8"/>
  <c r="L9" i="8"/>
  <c r="O16" i="8"/>
  <c r="O15" i="8"/>
  <c r="L12" i="8"/>
  <c r="O13" i="8"/>
  <c r="L13" i="8"/>
  <c r="O12" i="8"/>
  <c r="L14" i="8"/>
  <c r="O11" i="8"/>
  <c r="L11" i="8"/>
  <c r="O10" i="8"/>
  <c r="L6" i="8"/>
  <c r="O9" i="8"/>
  <c r="L20" i="8"/>
  <c r="O8" i="8"/>
  <c r="L7" i="8"/>
  <c r="O7" i="8"/>
  <c r="L8" i="8"/>
  <c r="O6" i="8"/>
  <c r="L5" i="8"/>
  <c r="L10" i="8"/>
  <c r="K20" i="7" l="1"/>
  <c r="L20" i="7" s="1"/>
  <c r="L20" i="9"/>
  <c r="M20" i="9" s="1"/>
  <c r="M19" i="4"/>
  <c r="N19" i="4" s="1"/>
  <c r="L23" i="2"/>
  <c r="M23" i="2" s="1"/>
  <c r="M3" i="2"/>
  <c r="L18" i="5"/>
  <c r="M18" i="5" s="1"/>
  <c r="L17" i="6"/>
  <c r="M17" i="6" s="1"/>
  <c r="M3" i="6"/>
  <c r="L20" i="3"/>
  <c r="M20" i="3" s="1"/>
  <c r="L25" i="10"/>
  <c r="M25" i="10" s="1"/>
  <c r="M3" i="5"/>
  <c r="M3" i="1"/>
</calcChain>
</file>

<file path=xl/sharedStrings.xml><?xml version="1.0" encoding="utf-8"?>
<sst xmlns="http://schemas.openxmlformats.org/spreadsheetml/2006/main" count="370" uniqueCount="96">
  <si>
    <t>Spirit of Cricket - Summary 2025-26 Season</t>
  </si>
  <si>
    <t>Association</t>
  </si>
  <si>
    <t>U12 D1</t>
  </si>
  <si>
    <t>U12 D2</t>
  </si>
  <si>
    <t>U13 D1</t>
  </si>
  <si>
    <t>U13 D2</t>
  </si>
  <si>
    <t>U13 Female</t>
  </si>
  <si>
    <t>U14</t>
  </si>
  <si>
    <t>U15</t>
  </si>
  <si>
    <t>U15 Female</t>
  </si>
  <si>
    <t>U17</t>
  </si>
  <si>
    <t>Totals</t>
  </si>
  <si>
    <t>Games</t>
  </si>
  <si>
    <t>AVERAGE</t>
  </si>
  <si>
    <t>Count</t>
  </si>
  <si>
    <t>Camden</t>
  </si>
  <si>
    <t>Manly Warringah</t>
  </si>
  <si>
    <t>Canterbury Wests</t>
  </si>
  <si>
    <t>Parramatta</t>
  </si>
  <si>
    <t>Sutherland</t>
  </si>
  <si>
    <t>North Shore</t>
  </si>
  <si>
    <t>St George</t>
  </si>
  <si>
    <t xml:space="preserve">South Eastern </t>
  </si>
  <si>
    <t>Hornsby Ku-Ring-Gai</t>
  </si>
  <si>
    <t>Inner West</t>
  </si>
  <si>
    <t xml:space="preserve">Blacktown  </t>
  </si>
  <si>
    <t>Northern District</t>
  </si>
  <si>
    <t>Hawkesbury</t>
  </si>
  <si>
    <t>Nepean</t>
  </si>
  <si>
    <t>.</t>
  </si>
  <si>
    <t>Bankstown</t>
  </si>
  <si>
    <t>Fairfield-Liverpool</t>
  </si>
  <si>
    <t>Central Coast</t>
  </si>
  <si>
    <t xml:space="preserve">Coalfields </t>
  </si>
  <si>
    <t>Highlands</t>
  </si>
  <si>
    <t>Illawarra</t>
  </si>
  <si>
    <t>Lake Macquarie</t>
  </si>
  <si>
    <t>Maitland</t>
  </si>
  <si>
    <t>Newcastle</t>
  </si>
  <si>
    <t>South Coast</t>
  </si>
  <si>
    <t>Southern Districts</t>
  </si>
  <si>
    <t>Average Score All Grades</t>
  </si>
  <si>
    <t>Spirit of Cricket - Under 12's Division 1</t>
  </si>
  <si>
    <t xml:space="preserve">Club </t>
  </si>
  <si>
    <t>QF</t>
  </si>
  <si>
    <t>SF</t>
  </si>
  <si>
    <t>GF</t>
  </si>
  <si>
    <t>Total</t>
  </si>
  <si>
    <t>Ave</t>
  </si>
  <si>
    <t xml:space="preserve">Blacktown </t>
  </si>
  <si>
    <t>np = no play</t>
  </si>
  <si>
    <t xml:space="preserve"> Average</t>
  </si>
  <si>
    <r>
      <t xml:space="preserve">A score of 5 or less </t>
    </r>
    <r>
      <rPr>
        <b/>
        <sz val="11"/>
        <color indexed="10"/>
        <rFont val="Calibri"/>
        <family val="2"/>
      </rPr>
      <t>(in red)</t>
    </r>
    <r>
      <rPr>
        <sz val="11"/>
        <color indexed="12"/>
        <rFont val="Calibri"/>
        <family val="2"/>
      </rPr>
      <t xml:space="preserve"> is considered a poor spirit of cricket of assessment </t>
    </r>
  </si>
  <si>
    <t>A score of zero represents a match where a player or match official was placed on report and subsequently sanctioned for a code of conduct breach, OR where a team forfeits a match</t>
  </si>
  <si>
    <t>Spirit of Cricket - Under 12's Division 2</t>
  </si>
  <si>
    <t>Average</t>
  </si>
  <si>
    <t xml:space="preserve">Bankstown </t>
  </si>
  <si>
    <t>Bye</t>
  </si>
  <si>
    <t xml:space="preserve">Central Coast </t>
  </si>
  <si>
    <t>Fairfield Liverpool</t>
  </si>
  <si>
    <t xml:space="preserve">Highlands </t>
  </si>
  <si>
    <t>np</t>
  </si>
  <si>
    <t xml:space="preserve">Inner West </t>
  </si>
  <si>
    <t xml:space="preserve">Lake Macquarie </t>
  </si>
  <si>
    <t>South Eastern</t>
  </si>
  <si>
    <t>Bankstown Round 5 = Zero due to forfeit (Refer PC 16.3a)</t>
  </si>
  <si>
    <t>Spirit of Cricket - Under 13's Division 1</t>
  </si>
  <si>
    <t>Spirit of Cricket - Under 13's Division 2</t>
  </si>
  <si>
    <t xml:space="preserve">Spirit of Cricket - Under 13's Girls </t>
  </si>
  <si>
    <t>Blacktown Black</t>
  </si>
  <si>
    <t>Blacktown Gold</t>
  </si>
  <si>
    <t>Inner West/Canterbury</t>
  </si>
  <si>
    <t>North Shore Blue</t>
  </si>
  <si>
    <t xml:space="preserve">North Shore Maroon </t>
  </si>
  <si>
    <t>Sutherland/St George</t>
  </si>
  <si>
    <t>Spirit of Cricket - Under 14's</t>
  </si>
  <si>
    <t>Spirit of Cricket - Under 15's</t>
  </si>
  <si>
    <t xml:space="preserve">Spirit of Cricket - Under 15's Girls </t>
  </si>
  <si>
    <t xml:space="preserve">Inner West-Canterbury </t>
  </si>
  <si>
    <t>Manly Warringah Blue</t>
  </si>
  <si>
    <t>Manly Warringah Red</t>
  </si>
  <si>
    <t>North Shore Maroon</t>
  </si>
  <si>
    <t>Parramatta Blue</t>
  </si>
  <si>
    <t>Parramatta Red</t>
  </si>
  <si>
    <t xml:space="preserve">Sutherland/St George </t>
  </si>
  <si>
    <t>Spirit of Cricket - Under 17's</t>
  </si>
  <si>
    <t>Coalfields</t>
  </si>
  <si>
    <t>Fairfield Liverpool Blue</t>
  </si>
  <si>
    <t xml:space="preserve">Fairfield Liverpool Yellow </t>
  </si>
  <si>
    <t xml:space="preserve">Manly Warringah </t>
  </si>
  <si>
    <t xml:space="preserve">Parramatta Blue </t>
  </si>
  <si>
    <t>Parramatta Gold</t>
  </si>
  <si>
    <t xml:space="preserve">South Coast </t>
  </si>
  <si>
    <t>Sutherland (1)</t>
  </si>
  <si>
    <t>Sutherland (2)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</si>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</sst>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1">
    <font>
      <sz val="10"/>
      <name val="Arial"/>
    </font>
    <font>
      <b/>
      <sz val="11"/>
      <color indexed="10"/>
      <name val="Calibri"/>
      <family val="2"/>
    </font>
    <font>
      <sz val="11"/>
      <color indexed="12"/>
      <name val="Calibri"/>
      <family val="2"/>
    </font>
    <font>
      <b/>
      <sz val="11"/>
      <color indexed="9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u/>
      <sz val="11"/>
      <name val="Calibri"/>
      <family val="2"/>
    </font>
    <font>
      <sz val="10"/>
      <name val="Calibri"/>
      <family val="2"/>
    </font>
    <font>
      <b/>
      <sz val="11"/>
      <color rgb="FF0000CC"/>
      <name val="Calibri"/>
      <family val="2"/>
    </font>
    <font>
      <sz val="11"/>
      <color rgb="FF0000CC"/>
      <name val="Calibri"/>
      <family val="2"/>
    </font>
    <font>
      <b/>
      <sz val="11"/>
      <color theme="3"/>
      <name val="Calibri"/>
      <family val="2"/>
    </font>
    <font>
      <b/>
      <sz val="11"/>
      <color rgb="FFFF0000"/>
      <name val="Calibri"/>
      <family val="2"/>
    </font>
    <font>
      <b/>
      <sz val="11"/>
      <color rgb="FF0070C0"/>
      <name val="Calibri"/>
      <family val="2"/>
    </font>
    <font>
      <b/>
      <sz val="11"/>
      <color theme="1"/>
      <name val="Calibri"/>
      <family val="2"/>
    </font>
    <font>
      <b/>
      <sz val="10"/>
      <color rgb="FFFF0000"/>
      <name val="Calibri"/>
      <family val="2"/>
    </font>
    <font>
      <b/>
      <sz val="10"/>
      <color theme="1"/>
      <name val="Calibri"/>
      <family val="2"/>
    </font>
    <font>
      <b/>
      <sz val="12"/>
      <color rgb="FFFF0000"/>
      <name val="Calibri"/>
      <family val="2"/>
    </font>
    <font>
      <b/>
      <u/>
      <sz val="11"/>
      <color theme="1"/>
      <name val="Calibri"/>
      <family val="2"/>
    </font>
    <font>
      <b/>
      <sz val="11"/>
      <color rgb="FF0066FF"/>
      <name val="Calibri"/>
      <family val="2"/>
    </font>
    <font>
      <sz val="11"/>
      <color theme="1"/>
      <name val="Calibri"/>
      <family val="2"/>
    </font>
    <font>
      <b/>
      <sz val="10"/>
      <color rgb="FF0000CC"/>
      <name val="Calibri"/>
      <family val="2"/>
    </font>
    <font>
      <sz val="11"/>
      <color theme="3"/>
      <name val="Calibri"/>
      <family val="2"/>
    </font>
    <font>
      <u/>
      <sz val="11"/>
      <color theme="3"/>
      <name val="Calibri"/>
      <family val="2"/>
    </font>
    <font>
      <b/>
      <u/>
      <sz val="11"/>
      <color theme="3"/>
      <name val="Calibri"/>
      <family val="2"/>
    </font>
    <font>
      <sz val="11"/>
      <color theme="0"/>
      <name val="Calibri"/>
      <family val="2"/>
    </font>
    <font>
      <u/>
      <sz val="11"/>
      <color theme="1"/>
      <name val="Calibri"/>
      <family val="2"/>
    </font>
    <font>
      <sz val="11"/>
      <color rgb="FFFF0000"/>
      <name val="Calibri"/>
      <family val="2"/>
    </font>
    <font>
      <b/>
      <sz val="18"/>
      <color theme="3"/>
      <name val="Cambria"/>
      <family val="2"/>
    </font>
    <font>
      <b/>
      <sz val="11"/>
      <color rgb="FF3F3F3F"/>
      <name val="Calibri"/>
      <family val="2"/>
    </font>
    <font>
      <sz val="11"/>
      <color rgb="FF9C6500"/>
      <name val="Calibri"/>
      <family val="2"/>
    </font>
    <font>
      <sz val="11"/>
      <color rgb="FFFA7D00"/>
      <name val="Calibri"/>
      <family val="2"/>
    </font>
    <font>
      <sz val="11"/>
      <color rgb="FF3F3F76"/>
      <name val="Calibri"/>
      <family val="2"/>
    </font>
    <font>
      <b/>
      <sz val="13"/>
      <color theme="3"/>
      <name val="Calibri"/>
      <family val="2"/>
    </font>
    <font>
      <b/>
      <sz val="15"/>
      <color theme="3"/>
      <name val="Calibri"/>
      <family val="2"/>
    </font>
    <font>
      <sz val="11"/>
      <color rgb="FF006100"/>
      <name val="Calibri"/>
      <family val="2"/>
    </font>
    <font>
      <i/>
      <sz val="11"/>
      <color rgb="FF7F7F7F"/>
      <name val="Calibri"/>
      <family val="2"/>
    </font>
    <font>
      <b/>
      <sz val="11"/>
      <color theme="0"/>
      <name val="Calibri"/>
      <family val="2"/>
    </font>
    <font>
      <b/>
      <sz val="11"/>
      <color rgb="FFFA7D00"/>
      <name val="Calibri"/>
      <family val="2"/>
    </font>
    <font>
      <sz val="11"/>
      <color rgb="FF9C0006"/>
      <name val="Calibri"/>
      <family val="2"/>
    </font>
    <font>
      <sz val="10"/>
      <name val="Arial"/>
    </font>
    <font>
      <b/>
      <sz val="9"/>
      <color rgb="FFFF00FF"/>
      <name val="Calibri"/>
      <family val="2"/>
    </font>
  </fonts>
  <fills count="50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gray125"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</borders>
  <cellStyleXfs count="42">
    <xf numFmtId="0" fontId="0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38" fillId="26" borderId="0" applyNumberFormat="0" applyBorder="0" applyAlignment="0" applyProtection="0"/>
    <xf numFmtId="0" fontId="37" fillId="27" borderId="1" applyNumberFormat="0" applyAlignment="0" applyProtection="0"/>
    <xf numFmtId="0" fontId="36" fillId="28" borderId="2" applyNumberFormat="0" applyAlignment="0" applyProtection="0"/>
    <xf numFmtId="0" fontId="35" fillId="0" borderId="0" applyNumberFormat="0" applyFill="0" applyBorder="0" applyAlignment="0" applyProtection="0"/>
    <xf numFmtId="0" fontId="34" fillId="29" borderId="0" applyNumberFormat="0" applyBorder="0" applyAlignment="0" applyProtection="0"/>
    <xf numFmtId="0" fontId="33" fillId="0" borderId="3" applyNumberFormat="0" applyFill="0" applyAlignment="0" applyProtection="0"/>
    <xf numFmtId="0" fontId="32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31" fillId="30" borderId="1" applyNumberFormat="0" applyAlignment="0" applyProtection="0"/>
    <xf numFmtId="0" fontId="30" fillId="0" borderId="6" applyNumberFormat="0" applyFill="0" applyAlignment="0" applyProtection="0"/>
    <xf numFmtId="0" fontId="29" fillId="31" borderId="0" applyNumberFormat="0" applyBorder="0" applyAlignment="0" applyProtection="0"/>
    <xf numFmtId="0" fontId="39" fillId="32" borderId="7" applyNumberFormat="0" applyFont="0" applyAlignment="0" applyProtection="0"/>
    <xf numFmtId="0" fontId="28" fillId="27" borderId="8" applyNumberFormat="0" applyAlignment="0" applyProtection="0"/>
    <xf numFmtId="0" fontId="27" fillId="0" borderId="0" applyNumberFormat="0" applyFill="0" applyBorder="0" applyAlignment="0" applyProtection="0"/>
    <xf numFmtId="0" fontId="13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120">
    <xf numFmtId="0" fontId="0" fillId="0" borderId="0" xfId="0"/>
    <xf numFmtId="0" fontId="10" fillId="32" borderId="0" xfId="0" applyFont="1" applyFill="1" applyAlignment="1">
      <alignment horizontal="center"/>
    </xf>
    <xf numFmtId="0" fontId="24" fillId="33" borderId="0" xfId="0" applyFont="1" applyFill="1" applyAlignment="1">
      <alignment horizontal="center"/>
    </xf>
    <xf numFmtId="0" fontId="4" fillId="0" borderId="0" xfId="0" applyFont="1"/>
    <xf numFmtId="0" fontId="24" fillId="34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" fontId="24" fillId="34" borderId="0" xfId="0" applyNumberFormat="1" applyFont="1" applyFill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4" fillId="35" borderId="0" xfId="0" applyFont="1" applyFill="1"/>
    <xf numFmtId="0" fontId="4" fillId="36" borderId="0" xfId="0" applyFont="1" applyFill="1" applyAlignment="1">
      <alignment horizontal="center"/>
    </xf>
    <xf numFmtId="0" fontId="5" fillId="36" borderId="0" xfId="0" applyFont="1" applyFill="1" applyAlignment="1">
      <alignment horizontal="center"/>
    </xf>
    <xf numFmtId="2" fontId="5" fillId="36" borderId="0" xfId="0" applyNumberFormat="1" applyFont="1" applyFill="1" applyAlignment="1">
      <alignment horizontal="center"/>
    </xf>
    <xf numFmtId="0" fontId="5" fillId="36" borderId="0" xfId="0" applyFont="1" applyFill="1"/>
    <xf numFmtId="0" fontId="17" fillId="36" borderId="0" xfId="0" applyFont="1" applyFill="1" applyAlignment="1">
      <alignment horizontal="left"/>
    </xf>
    <xf numFmtId="0" fontId="25" fillId="36" borderId="0" xfId="0" applyFont="1" applyFill="1" applyAlignment="1">
      <alignment horizontal="center"/>
    </xf>
    <xf numFmtId="0" fontId="19" fillId="36" borderId="0" xfId="0" applyFont="1" applyFill="1" applyAlignment="1">
      <alignment horizontal="center"/>
    </xf>
    <xf numFmtId="0" fontId="13" fillId="36" borderId="0" xfId="0" applyFont="1" applyFill="1" applyAlignment="1">
      <alignment horizontal="center"/>
    </xf>
    <xf numFmtId="2" fontId="13" fillId="36" borderId="0" xfId="0" applyNumberFormat="1" applyFont="1" applyFill="1" applyAlignment="1">
      <alignment horizontal="center"/>
    </xf>
    <xf numFmtId="0" fontId="13" fillId="36" borderId="0" xfId="0" applyFont="1" applyFill="1"/>
    <xf numFmtId="0" fontId="6" fillId="36" borderId="0" xfId="0" applyFont="1" applyFill="1" applyAlignment="1">
      <alignment horizontal="center"/>
    </xf>
    <xf numFmtId="0" fontId="24" fillId="32" borderId="0" xfId="0" applyFont="1" applyFill="1" applyAlignment="1">
      <alignment horizontal="center"/>
    </xf>
    <xf numFmtId="0" fontId="23" fillId="32" borderId="0" xfId="0" applyFont="1" applyFill="1" applyAlignment="1">
      <alignment horizontal="left"/>
    </xf>
    <xf numFmtId="0" fontId="22" fillId="32" borderId="0" xfId="0" applyFont="1" applyFill="1" applyAlignment="1">
      <alignment horizontal="center"/>
    </xf>
    <xf numFmtId="0" fontId="21" fillId="32" borderId="0" xfId="0" applyFont="1" applyFill="1" applyAlignment="1">
      <alignment horizontal="center"/>
    </xf>
    <xf numFmtId="0" fontId="10" fillId="32" borderId="0" xfId="0" applyFont="1" applyFill="1" applyAlignment="1">
      <alignment horizontal="left"/>
    </xf>
    <xf numFmtId="164" fontId="21" fillId="32" borderId="0" xfId="0" applyNumberFormat="1" applyFont="1" applyFill="1" applyAlignment="1">
      <alignment horizontal="center"/>
    </xf>
    <xf numFmtId="164" fontId="10" fillId="32" borderId="0" xfId="0" applyNumberFormat="1" applyFont="1" applyFill="1" applyAlignment="1">
      <alignment horizontal="center"/>
    </xf>
    <xf numFmtId="0" fontId="4" fillId="32" borderId="0" xfId="0" applyFont="1" applyFill="1" applyAlignment="1">
      <alignment horizontal="center"/>
    </xf>
    <xf numFmtId="0" fontId="5" fillId="37" borderId="0" xfId="0" applyFont="1" applyFill="1" applyAlignment="1">
      <alignment horizontal="center"/>
    </xf>
    <xf numFmtId="2" fontId="5" fillId="37" borderId="0" xfId="0" applyNumberFormat="1" applyFont="1" applyFill="1" applyAlignment="1">
      <alignment horizontal="center"/>
    </xf>
    <xf numFmtId="0" fontId="4" fillId="0" borderId="10" xfId="0" applyFont="1" applyBorder="1"/>
    <xf numFmtId="2" fontId="5" fillId="0" borderId="10" xfId="0" applyNumberFormat="1" applyFont="1" applyBorder="1" applyAlignment="1">
      <alignment horizontal="center"/>
    </xf>
    <xf numFmtId="0" fontId="4" fillId="38" borderId="10" xfId="0" applyFont="1" applyFill="1" applyBorder="1"/>
    <xf numFmtId="0" fontId="7" fillId="0" borderId="0" xfId="0" applyFont="1" applyAlignment="1">
      <alignment horizontal="center"/>
    </xf>
    <xf numFmtId="164" fontId="11" fillId="38" borderId="10" xfId="0" applyNumberFormat="1" applyFont="1" applyFill="1" applyBorder="1" applyAlignment="1">
      <alignment horizontal="center"/>
    </xf>
    <xf numFmtId="0" fontId="20" fillId="39" borderId="0" xfId="0" applyFont="1" applyFill="1" applyAlignment="1">
      <alignment horizontal="center"/>
    </xf>
    <xf numFmtId="1" fontId="13" fillId="33" borderId="0" xfId="0" applyNumberFormat="1" applyFont="1" applyFill="1" applyAlignment="1">
      <alignment horizontal="center"/>
    </xf>
    <xf numFmtId="2" fontId="13" fillId="33" borderId="0" xfId="0" applyNumberFormat="1" applyFont="1" applyFill="1" applyAlignment="1">
      <alignment horizontal="center"/>
    </xf>
    <xf numFmtId="0" fontId="4" fillId="33" borderId="0" xfId="0" applyFont="1" applyFill="1" applyAlignment="1">
      <alignment horizontal="center"/>
    </xf>
    <xf numFmtId="0" fontId="19" fillId="33" borderId="0" xfId="0" applyFont="1" applyFill="1" applyAlignment="1">
      <alignment horizontal="center"/>
    </xf>
    <xf numFmtId="1" fontId="5" fillId="32" borderId="10" xfId="0" applyNumberFormat="1" applyFont="1" applyFill="1" applyBorder="1" applyAlignment="1">
      <alignment horizontal="center"/>
    </xf>
    <xf numFmtId="0" fontId="18" fillId="39" borderId="10" xfId="0" applyFont="1" applyFill="1" applyBorder="1" applyAlignment="1">
      <alignment horizontal="center"/>
    </xf>
    <xf numFmtId="164" fontId="10" fillId="39" borderId="10" xfId="0" applyNumberFormat="1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33" borderId="10" xfId="0" applyFont="1" applyFill="1" applyBorder="1" applyAlignment="1">
      <alignment horizontal="center"/>
    </xf>
    <xf numFmtId="1" fontId="13" fillId="33" borderId="10" xfId="0" applyNumberFormat="1" applyFont="1" applyFill="1" applyBorder="1" applyAlignment="1">
      <alignment horizontal="center"/>
    </xf>
    <xf numFmtId="1" fontId="5" fillId="33" borderId="10" xfId="0" applyNumberFormat="1" applyFont="1" applyFill="1" applyBorder="1" applyAlignment="1">
      <alignment horizontal="center"/>
    </xf>
    <xf numFmtId="0" fontId="13" fillId="33" borderId="10" xfId="0" applyFont="1" applyFill="1" applyBorder="1" applyAlignment="1">
      <alignment horizontal="center"/>
    </xf>
    <xf numFmtId="0" fontId="17" fillId="40" borderId="0" xfId="0" applyFont="1" applyFill="1" applyAlignment="1">
      <alignment horizontal="left"/>
    </xf>
    <xf numFmtId="1" fontId="6" fillId="40" borderId="0" xfId="0" applyNumberFormat="1" applyFont="1" applyFill="1" applyAlignment="1">
      <alignment horizontal="center"/>
    </xf>
    <xf numFmtId="1" fontId="4" fillId="40" borderId="0" xfId="0" applyNumberFormat="1" applyFont="1" applyFill="1" applyAlignment="1">
      <alignment horizontal="center"/>
    </xf>
    <xf numFmtId="0" fontId="5" fillId="40" borderId="0" xfId="0" applyFont="1" applyFill="1" applyAlignment="1">
      <alignment horizontal="center"/>
    </xf>
    <xf numFmtId="2" fontId="5" fillId="40" borderId="0" xfId="0" applyNumberFormat="1" applyFont="1" applyFill="1" applyAlignment="1">
      <alignment horizontal="center"/>
    </xf>
    <xf numFmtId="0" fontId="5" fillId="40" borderId="0" xfId="0" applyFont="1" applyFill="1"/>
    <xf numFmtId="1" fontId="5" fillId="40" borderId="0" xfId="0" applyNumberFormat="1" applyFont="1" applyFill="1" applyAlignment="1">
      <alignment horizontal="center"/>
    </xf>
    <xf numFmtId="0" fontId="4" fillId="40" borderId="0" xfId="0" applyFont="1" applyFill="1" applyAlignment="1">
      <alignment horizontal="center"/>
    </xf>
    <xf numFmtId="0" fontId="5" fillId="41" borderId="10" xfId="0" applyFont="1" applyFill="1" applyBorder="1" applyAlignment="1">
      <alignment horizontal="center"/>
    </xf>
    <xf numFmtId="0" fontId="8" fillId="32" borderId="10" xfId="0" applyFont="1" applyFill="1" applyBorder="1" applyAlignment="1">
      <alignment horizontal="center"/>
    </xf>
    <xf numFmtId="164" fontId="16" fillId="42" borderId="10" xfId="0" applyNumberFormat="1" applyFont="1" applyFill="1" applyBorder="1" applyAlignment="1">
      <alignment horizontal="center"/>
    </xf>
    <xf numFmtId="0" fontId="15" fillId="33" borderId="0" xfId="0" applyFont="1" applyFill="1"/>
    <xf numFmtId="1" fontId="4" fillId="44" borderId="0" xfId="0" applyNumberFormat="1" applyFont="1" applyFill="1" applyAlignment="1">
      <alignment horizontal="center"/>
    </xf>
    <xf numFmtId="1" fontId="5" fillId="44" borderId="0" xfId="0" applyNumberFormat="1" applyFont="1" applyFill="1" applyAlignment="1">
      <alignment horizontal="center"/>
    </xf>
    <xf numFmtId="0" fontId="5" fillId="44" borderId="0" xfId="0" applyFont="1" applyFill="1" applyAlignment="1">
      <alignment horizontal="center"/>
    </xf>
    <xf numFmtId="2" fontId="5" fillId="44" borderId="0" xfId="0" applyNumberFormat="1" applyFont="1" applyFill="1" applyAlignment="1">
      <alignment horizontal="center"/>
    </xf>
    <xf numFmtId="0" fontId="4" fillId="45" borderId="10" xfId="0" applyFont="1" applyFill="1" applyBorder="1"/>
    <xf numFmtId="0" fontId="5" fillId="45" borderId="10" xfId="0" applyFont="1" applyFill="1" applyBorder="1" applyAlignment="1">
      <alignment horizontal="center"/>
    </xf>
    <xf numFmtId="1" fontId="5" fillId="45" borderId="10" xfId="0" applyNumberFormat="1" applyFont="1" applyFill="1" applyBorder="1" applyAlignment="1">
      <alignment horizontal="center"/>
    </xf>
    <xf numFmtId="164" fontId="11" fillId="45" borderId="10" xfId="0" applyNumberFormat="1" applyFont="1" applyFill="1" applyBorder="1" applyAlignment="1">
      <alignment horizontal="center"/>
    </xf>
    <xf numFmtId="1" fontId="11" fillId="38" borderId="10" xfId="0" applyNumberFormat="1" applyFont="1" applyFill="1" applyBorder="1" applyAlignment="1">
      <alignment horizontal="center"/>
    </xf>
    <xf numFmtId="0" fontId="12" fillId="0" borderId="10" xfId="0" applyFont="1" applyBorder="1"/>
    <xf numFmtId="0" fontId="4" fillId="33" borderId="10" xfId="0" applyFont="1" applyFill="1" applyBorder="1"/>
    <xf numFmtId="0" fontId="4" fillId="33" borderId="11" xfId="0" applyFont="1" applyFill="1" applyBorder="1"/>
    <xf numFmtId="2" fontId="4" fillId="33" borderId="10" xfId="0" applyNumberFormat="1" applyFont="1" applyFill="1" applyBorder="1" applyAlignment="1">
      <alignment horizontal="left"/>
    </xf>
    <xf numFmtId="0" fontId="7" fillId="43" borderId="0" xfId="0" applyFont="1" applyFill="1" applyAlignment="1">
      <alignment horizontal="center"/>
    </xf>
    <xf numFmtId="0" fontId="14" fillId="43" borderId="0" xfId="0" applyFont="1" applyFill="1"/>
    <xf numFmtId="0" fontId="14" fillId="43" borderId="0" xfId="0" applyFont="1" applyFill="1" applyAlignment="1">
      <alignment horizontal="center"/>
    </xf>
    <xf numFmtId="0" fontId="4" fillId="43" borderId="0" xfId="0" applyFont="1" applyFill="1" applyAlignment="1">
      <alignment horizontal="center"/>
    </xf>
    <xf numFmtId="0" fontId="12" fillId="33" borderId="10" xfId="0" applyFont="1" applyFill="1" applyBorder="1"/>
    <xf numFmtId="164" fontId="11" fillId="43" borderId="10" xfId="0" applyNumberFormat="1" applyFont="1" applyFill="1" applyBorder="1" applyAlignment="1">
      <alignment horizontal="center"/>
    </xf>
    <xf numFmtId="0" fontId="13" fillId="33" borderId="0" xfId="0" applyFont="1" applyFill="1" applyAlignment="1">
      <alignment horizontal="center"/>
    </xf>
    <xf numFmtId="0" fontId="40" fillId="39" borderId="10" xfId="0" applyFont="1" applyFill="1" applyBorder="1" applyAlignment="1">
      <alignment horizontal="center"/>
    </xf>
    <xf numFmtId="1" fontId="5" fillId="36" borderId="10" xfId="0" applyNumberFormat="1" applyFont="1" applyFill="1" applyBorder="1" applyAlignment="1">
      <alignment horizontal="center"/>
    </xf>
    <xf numFmtId="0" fontId="5" fillId="36" borderId="10" xfId="0" applyFont="1" applyFill="1" applyBorder="1" applyAlignment="1">
      <alignment horizontal="center"/>
    </xf>
    <xf numFmtId="0" fontId="36" fillId="46" borderId="10" xfId="0" applyFont="1" applyFill="1" applyBorder="1" applyAlignment="1">
      <alignment horizontal="center"/>
    </xf>
    <xf numFmtId="0" fontId="13" fillId="36" borderId="10" xfId="0" applyFont="1" applyFill="1" applyBorder="1" applyAlignment="1">
      <alignment horizontal="center"/>
    </xf>
    <xf numFmtId="1" fontId="13" fillId="36" borderId="10" xfId="0" applyNumberFormat="1" applyFont="1" applyFill="1" applyBorder="1" applyAlignment="1">
      <alignment horizontal="center"/>
    </xf>
    <xf numFmtId="0" fontId="13" fillId="47" borderId="10" xfId="0" applyFont="1" applyFill="1" applyBorder="1" applyAlignment="1">
      <alignment horizontal="center"/>
    </xf>
    <xf numFmtId="0" fontId="13" fillId="35" borderId="10" xfId="0" applyFont="1" applyFill="1" applyBorder="1" applyAlignment="1">
      <alignment horizontal="center"/>
    </xf>
    <xf numFmtId="0" fontId="5" fillId="35" borderId="10" xfId="0" applyFont="1" applyFill="1" applyBorder="1" applyAlignment="1">
      <alignment horizontal="center"/>
    </xf>
    <xf numFmtId="0" fontId="5" fillId="48" borderId="10" xfId="0" applyFont="1" applyFill="1" applyBorder="1" applyAlignment="1">
      <alignment horizontal="center"/>
    </xf>
    <xf numFmtId="1" fontId="5" fillId="48" borderId="10" xfId="0" applyNumberFormat="1" applyFont="1" applyFill="1" applyBorder="1" applyAlignment="1">
      <alignment horizontal="center"/>
    </xf>
    <xf numFmtId="1" fontId="13" fillId="48" borderId="10" xfId="0" applyNumberFormat="1" applyFont="1" applyFill="1" applyBorder="1" applyAlignment="1">
      <alignment horizontal="center"/>
    </xf>
    <xf numFmtId="0" fontId="13" fillId="48" borderId="10" xfId="0" applyFont="1" applyFill="1" applyBorder="1" applyAlignment="1">
      <alignment horizontal="center"/>
    </xf>
    <xf numFmtId="0" fontId="5" fillId="49" borderId="10" xfId="0" applyFont="1" applyFill="1" applyBorder="1" applyAlignment="1">
      <alignment horizontal="center"/>
    </xf>
    <xf numFmtId="0" fontId="13" fillId="49" borderId="10" xfId="0" applyFont="1" applyFill="1" applyBorder="1" applyAlignment="1">
      <alignment horizontal="center"/>
    </xf>
    <xf numFmtId="1" fontId="5" fillId="49" borderId="10" xfId="0" applyNumberFormat="1" applyFont="1" applyFill="1" applyBorder="1" applyAlignment="1">
      <alignment horizontal="center"/>
    </xf>
    <xf numFmtId="1" fontId="13" fillId="49" borderId="10" xfId="0" applyNumberFormat="1" applyFont="1" applyFill="1" applyBorder="1" applyAlignment="1">
      <alignment horizontal="center"/>
    </xf>
    <xf numFmtId="0" fontId="0" fillId="39" borderId="13" xfId="0" applyFill="1" applyBorder="1"/>
    <xf numFmtId="0" fontId="4" fillId="39" borderId="0" xfId="0" applyFont="1" applyFill="1" applyAlignment="1">
      <alignment horizontal="center"/>
    </xf>
    <xf numFmtId="0" fontId="10" fillId="32" borderId="0" xfId="0" applyFont="1" applyFill="1" applyAlignment="1">
      <alignment horizontal="center"/>
    </xf>
    <xf numFmtId="0" fontId="4" fillId="39" borderId="12" xfId="0" applyFont="1" applyFill="1" applyBorder="1" applyAlignment="1">
      <alignment horizontal="center"/>
    </xf>
    <xf numFmtId="0" fontId="5" fillId="37" borderId="0" xfId="0" applyFont="1" applyFill="1" applyAlignment="1">
      <alignment horizontal="right"/>
    </xf>
    <xf numFmtId="0" fontId="9" fillId="0" borderId="14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9" fillId="0" borderId="14" xfId="0" applyFont="1" applyBorder="1" applyAlignment="1">
      <alignment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2" fontId="8" fillId="0" borderId="0" xfId="0" applyNumberFormat="1" applyFont="1" applyAlignment="1">
      <alignment horizontal="center" wrapText="1"/>
    </xf>
    <xf numFmtId="0" fontId="5" fillId="40" borderId="0" xfId="0" applyFont="1" applyFill="1" applyAlignment="1">
      <alignment horizontal="right"/>
    </xf>
    <xf numFmtId="0" fontId="0" fillId="0" borderId="0" xfId="0" applyAlignment="1">
      <alignment horizontal="left"/>
    </xf>
    <xf numFmtId="0" fontId="0" fillId="39" borderId="13" xfId="0" applyFill="1" applyBorder="1" applyAlignment="1"/>
    <xf numFmtId="0" fontId="0" fillId="0" borderId="0" xfId="0" applyAlignment="1"/>
  </cellXfs>
  <cellStyles count="42">
    <cellStyle name="20% - Accent1" xfId="1" xr:uid="{00000000-0005-0000-0000-000001000000}"/>
    <cellStyle name="20% - Accent2" xfId="2" xr:uid="{00000000-0005-0000-0000-000002000000}"/>
    <cellStyle name="20% - Accent3" xfId="3" xr:uid="{00000000-0005-0000-0000-000003000000}"/>
    <cellStyle name="20% - Accent4" xfId="4" xr:uid="{00000000-0005-0000-0000-000004000000}"/>
    <cellStyle name="20% - Accent5" xfId="5" xr:uid="{00000000-0005-0000-0000-000005000000}"/>
    <cellStyle name="20% - Accent6" xfId="6" xr:uid="{00000000-0005-0000-0000-000006000000}"/>
    <cellStyle name="40% - Accent1" xfId="7" xr:uid="{00000000-0005-0000-0000-000007000000}"/>
    <cellStyle name="40% - Accent2" xfId="8" xr:uid="{00000000-0005-0000-0000-000008000000}"/>
    <cellStyle name="40% - Accent3" xfId="9" xr:uid="{00000000-0005-0000-0000-000009000000}"/>
    <cellStyle name="40% - Accent4" xfId="10" xr:uid="{00000000-0005-0000-0000-00000A000000}"/>
    <cellStyle name="40% - Accent5" xfId="11" xr:uid="{00000000-0005-0000-0000-00000B000000}"/>
    <cellStyle name="40% - Accent6" xfId="12" xr:uid="{00000000-0005-0000-0000-00000C000000}"/>
    <cellStyle name="60% - Accent1" xfId="13" xr:uid="{00000000-0005-0000-0000-00000D000000}"/>
    <cellStyle name="60% - Accent2" xfId="14" xr:uid="{00000000-0005-0000-0000-00000E000000}"/>
    <cellStyle name="60% - Accent3" xfId="15" xr:uid="{00000000-0005-0000-0000-00000F000000}"/>
    <cellStyle name="60% - Accent4" xfId="16" xr:uid="{00000000-0005-0000-0000-000010000000}"/>
    <cellStyle name="60% - Accent5" xfId="17" xr:uid="{00000000-0005-0000-0000-000011000000}"/>
    <cellStyle name="60% - Accent6" xfId="18" xr:uid="{00000000-0005-0000-0000-000012000000}"/>
    <cellStyle name="Accent1" xfId="19" xr:uid="{00000000-0005-0000-0000-000013000000}"/>
    <cellStyle name="Accent2" xfId="20" xr:uid="{00000000-0005-0000-0000-000014000000}"/>
    <cellStyle name="Accent3" xfId="21" xr:uid="{00000000-0005-0000-0000-000015000000}"/>
    <cellStyle name="Accent4" xfId="22" xr:uid="{00000000-0005-0000-0000-000016000000}"/>
    <cellStyle name="Accent5" xfId="23" xr:uid="{00000000-0005-0000-0000-000017000000}"/>
    <cellStyle name="Accent6" xfId="24" xr:uid="{00000000-0005-0000-0000-000018000000}"/>
    <cellStyle name="Bad" xfId="25" xr:uid="{00000000-0005-0000-0000-000019000000}"/>
    <cellStyle name="Calculation" xfId="26" xr:uid="{00000000-0005-0000-0000-00001A000000}"/>
    <cellStyle name="Check Cell" xfId="27" xr:uid="{00000000-0005-0000-0000-00001B000000}"/>
    <cellStyle name="Explanatory Text" xfId="28" xr:uid="{00000000-0005-0000-0000-000020000000}"/>
    <cellStyle name="Good" xfId="29" xr:uid="{00000000-0005-0000-0000-000022000000}"/>
    <cellStyle name="Heading 1" xfId="30" xr:uid="{00000000-0005-0000-0000-000023000000}"/>
    <cellStyle name="Heading 2" xfId="31" xr:uid="{00000000-0005-0000-0000-000024000000}"/>
    <cellStyle name="Heading 3" xfId="32" xr:uid="{00000000-0005-0000-0000-000025000000}"/>
    <cellStyle name="Heading 4" xfId="33" xr:uid="{00000000-0005-0000-0000-000026000000}"/>
    <cellStyle name="Input" xfId="34" xr:uid="{00000000-0005-0000-0000-000028000000}"/>
    <cellStyle name="Linked Cell" xfId="35" xr:uid="{00000000-0005-0000-0000-000029000000}"/>
    <cellStyle name="Neutral" xfId="36" xr:uid="{00000000-0005-0000-0000-00002A000000}"/>
    <cellStyle name="Normal" xfId="0" builtinId="0"/>
    <cellStyle name="Note" xfId="37" xr:uid="{00000000-0005-0000-0000-00002B000000}"/>
    <cellStyle name="Output" xfId="38" xr:uid="{00000000-0005-0000-0000-00002C000000}"/>
    <cellStyle name="Title" xfId="39" xr:uid="{00000000-0005-0000-0000-00002E000000}"/>
    <cellStyle name="Total" xfId="40" xr:uid="{00000000-0005-0000-0000-00002F000000}"/>
    <cellStyle name="Warning Text" xfId="41" xr:uid="{00000000-0005-0000-0000-000030000000}"/>
  </cellStyles>
  <dxfs count="0"/>
  <tableStyles count="0" defaultTableStyle="TableStyleMedium9" defaultPivotStyle="PivotStyleLight16"/>
  <colors>
    <mruColors>
      <color rgb="FF00FF00"/>
      <color rgb="FF99CCFF"/>
      <color rgb="FFFFFFCC"/>
      <color rgb="FFFF00FF"/>
      <color rgb="FFDDDDDD"/>
      <color rgb="FFFF99FF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48303-6DAD-4164-B4EE-8F613C5C6D1C}">
  <sheetPr>
    <tabColor rgb="FF92D050"/>
  </sheetPr>
  <dimension ref="A1:O51"/>
  <sheetViews>
    <sheetView tabSelected="1" workbookViewId="0">
      <pane ySplit="3" topLeftCell="A4" activePane="bottomLeft" state="frozen"/>
      <selection pane="bottomLeft" activeCell="R30" sqref="R30"/>
    </sheetView>
  </sheetViews>
  <sheetFormatPr defaultColWidth="9.140625" defaultRowHeight="14.1" customHeight="1"/>
  <cols>
    <col min="1" max="1" width="3" style="5" bestFit="1" customWidth="1"/>
    <col min="2" max="2" width="18.85546875" style="3" customWidth="1"/>
    <col min="3" max="6" width="7.140625" style="5" customWidth="1"/>
    <col min="7" max="7" width="8.5703125" style="5" customWidth="1"/>
    <col min="8" max="9" width="7.140625" style="5" customWidth="1"/>
    <col min="10" max="10" width="8.5703125" style="5" customWidth="1"/>
    <col min="11" max="11" width="7.140625" style="5" customWidth="1"/>
    <col min="12" max="12" width="7.5703125" style="5" customWidth="1"/>
    <col min="13" max="13" width="7.140625" style="5" customWidth="1"/>
    <col min="14" max="14" width="10.42578125" style="7" bestFit="1" customWidth="1"/>
    <col min="15" max="15" width="9.140625" style="5"/>
    <col min="16" max="16384" width="9.140625" style="3"/>
  </cols>
  <sheetData>
    <row r="1" spans="1:15" ht="14.1" customHeight="1">
      <c r="A1" s="26"/>
      <c r="B1" s="27" t="s">
        <v>0</v>
      </c>
      <c r="C1" s="28"/>
      <c r="D1" s="28"/>
      <c r="E1" s="28"/>
      <c r="F1" s="29"/>
      <c r="G1" s="30"/>
      <c r="H1" s="30"/>
      <c r="I1" s="1"/>
      <c r="J1" s="1"/>
      <c r="K1" s="1"/>
      <c r="L1" s="1"/>
      <c r="M1" s="1"/>
      <c r="N1" s="31"/>
      <c r="O1" s="2"/>
    </row>
    <row r="2" spans="1:15" ht="14.1" customHeight="1">
      <c r="A2" s="33"/>
      <c r="B2" s="30"/>
      <c r="C2" s="105"/>
      <c r="D2" s="105"/>
      <c r="E2" s="105"/>
      <c r="F2" s="105"/>
      <c r="G2" s="105"/>
      <c r="H2" s="105"/>
      <c r="I2" s="105"/>
      <c r="J2" s="105"/>
      <c r="K2" s="105"/>
      <c r="L2" s="1"/>
      <c r="M2" s="1"/>
      <c r="N2" s="32"/>
      <c r="O2" s="4"/>
    </row>
    <row r="3" spans="1:15" ht="14.1" customHeight="1">
      <c r="A3" s="106" t="s">
        <v>1</v>
      </c>
      <c r="B3" s="118"/>
      <c r="C3" s="47" t="s">
        <v>2</v>
      </c>
      <c r="D3" s="47" t="s">
        <v>3</v>
      </c>
      <c r="E3" s="47" t="s">
        <v>4</v>
      </c>
      <c r="F3" s="47" t="s">
        <v>5</v>
      </c>
      <c r="G3" s="86" t="s">
        <v>6</v>
      </c>
      <c r="H3" s="47" t="s">
        <v>7</v>
      </c>
      <c r="I3" s="47" t="s">
        <v>8</v>
      </c>
      <c r="J3" s="86" t="s">
        <v>9</v>
      </c>
      <c r="K3" s="47" t="s">
        <v>10</v>
      </c>
      <c r="L3" s="47" t="s">
        <v>11</v>
      </c>
      <c r="M3" s="47" t="s">
        <v>12</v>
      </c>
      <c r="N3" s="48" t="s">
        <v>13</v>
      </c>
      <c r="O3" s="4" t="s">
        <v>14</v>
      </c>
    </row>
    <row r="4" spans="1:15" ht="3.95" customHeight="1">
      <c r="A4" s="104"/>
      <c r="B4" s="103"/>
      <c r="C4" s="47"/>
      <c r="D4" s="47"/>
      <c r="E4" s="47"/>
      <c r="F4" s="47"/>
      <c r="G4" s="86"/>
      <c r="H4" s="47"/>
      <c r="I4" s="47"/>
      <c r="J4" s="86"/>
      <c r="K4" s="47"/>
      <c r="L4" s="47"/>
      <c r="M4" s="47"/>
      <c r="N4" s="48"/>
      <c r="O4" s="4"/>
    </row>
    <row r="5" spans="1:15" ht="14.1" customHeight="1">
      <c r="B5" s="75" t="s">
        <v>15</v>
      </c>
      <c r="C5" s="50">
        <v>54</v>
      </c>
      <c r="D5" s="50">
        <v>0</v>
      </c>
      <c r="E5" s="50">
        <v>56</v>
      </c>
      <c r="F5" s="50">
        <v>0</v>
      </c>
      <c r="G5" s="50">
        <v>48</v>
      </c>
      <c r="H5" s="50">
        <v>57</v>
      </c>
      <c r="I5" s="50">
        <v>57</v>
      </c>
      <c r="J5" s="50">
        <v>62</v>
      </c>
      <c r="K5" s="50">
        <v>0</v>
      </c>
      <c r="L5" s="46">
        <f>SUM(C5:K5)</f>
        <v>334</v>
      </c>
      <c r="M5" s="46">
        <v>41</v>
      </c>
      <c r="N5" s="84">
        <v>8.1460000000000008</v>
      </c>
      <c r="O5" s="8">
        <f>+COUNT('U12 Div 1'!#REF!)+COUNT('U12 Div 2'!#REF!)+COUNT('U13 Div 1'!B6:K6)+COUNT('U13 Div 2'!#REF!)+COUNT('U13 Female'!#REF!)+COUNT('U15'!B8:K8)+COUNT('U15 Female'!B4:J4)+COUNT('U14 '!B8:K8)</f>
        <v>28</v>
      </c>
    </row>
    <row r="6" spans="1:15" ht="14.1" customHeight="1">
      <c r="B6" s="75" t="s">
        <v>16</v>
      </c>
      <c r="C6" s="50">
        <v>51</v>
      </c>
      <c r="D6" s="50">
        <v>47</v>
      </c>
      <c r="E6" s="50">
        <v>74</v>
      </c>
      <c r="F6" s="50">
        <v>62</v>
      </c>
      <c r="G6" s="50">
        <v>50</v>
      </c>
      <c r="H6" s="50">
        <v>72</v>
      </c>
      <c r="I6" s="50">
        <v>81</v>
      </c>
      <c r="J6" s="50">
        <v>109</v>
      </c>
      <c r="K6" s="50">
        <v>77</v>
      </c>
      <c r="L6" s="46">
        <f>SUM(C6:K6)</f>
        <v>623</v>
      </c>
      <c r="M6" s="46">
        <v>77</v>
      </c>
      <c r="N6" s="84">
        <v>8.09</v>
      </c>
      <c r="O6" s="8">
        <f>+COUNT('U12 Div 1'!B10:K10)+COUNT('U12 Div 2'!B14:K14)+COUNT('U13 Div 1'!B10:K10)+COUNT('U13 Div 2'!#REF!)+COUNT('U13 Female'!B12:L12)+COUNT('U15'!B12:K12)+COUNT('U15 Female'!B15:J15)+COUNT('U14 '!B12:K12)</f>
        <v>49</v>
      </c>
    </row>
    <row r="7" spans="1:15" ht="14.1" customHeight="1">
      <c r="B7" s="75" t="s">
        <v>17</v>
      </c>
      <c r="C7" s="50">
        <v>0</v>
      </c>
      <c r="D7" s="50">
        <v>62</v>
      </c>
      <c r="E7" s="50">
        <v>0</v>
      </c>
      <c r="F7" s="50">
        <v>47</v>
      </c>
      <c r="G7" s="50">
        <v>47</v>
      </c>
      <c r="H7" s="50">
        <v>82</v>
      </c>
      <c r="I7" s="50">
        <v>58</v>
      </c>
      <c r="J7" s="50">
        <v>59</v>
      </c>
      <c r="K7" s="50">
        <v>0</v>
      </c>
      <c r="L7" s="46">
        <f>SUM(C7:K7)</f>
        <v>355</v>
      </c>
      <c r="M7" s="46">
        <v>44</v>
      </c>
      <c r="N7" s="84">
        <v>8.0679999999999996</v>
      </c>
      <c r="O7" s="8">
        <f>+COUNT('U12 Div 1'!B15:K15)+COUNT('U12 Div 2'!B20:K20)+COUNT('U13 Div 1'!B15:K15)+COUNT('U13 Div 2'!#REF!)+COUNT('U13 Female'!#REF!)+COUNT('U15'!B17:K17)+COUNT('U15 Female'!#REF!)+COUNT('U14 '!B17:K17)</f>
        <v>35</v>
      </c>
    </row>
    <row r="8" spans="1:15" ht="14.1" customHeight="1">
      <c r="B8" s="75" t="s">
        <v>18</v>
      </c>
      <c r="C8" s="50">
        <v>63</v>
      </c>
      <c r="D8" s="50">
        <v>46</v>
      </c>
      <c r="E8" s="50">
        <v>56</v>
      </c>
      <c r="F8" s="50">
        <v>56</v>
      </c>
      <c r="G8" s="50">
        <v>75</v>
      </c>
      <c r="H8" s="50">
        <v>83</v>
      </c>
      <c r="I8" s="50">
        <v>81</v>
      </c>
      <c r="J8" s="50">
        <v>99</v>
      </c>
      <c r="K8" s="50">
        <v>102</v>
      </c>
      <c r="L8" s="46">
        <f>SUM(C8:K8)</f>
        <v>661</v>
      </c>
      <c r="M8" s="46">
        <v>82</v>
      </c>
      <c r="N8" s="84">
        <v>8.0609999999999999</v>
      </c>
      <c r="O8" s="8">
        <f>+COUNT('U12 Div 1'!B14:K14)+COUNT('U12 Div 2'!#REF!)+COUNT('U13 Div 1'!B14:K14)+COUNT('U13 Div 2'!#REF!)+COUNT('U13 Female'!B17:L17)+COUNT('U15'!B16:K16)+COUNT('U15 Female'!#REF!)+COUNT('U14 '!B16:K16)</f>
        <v>36</v>
      </c>
    </row>
    <row r="9" spans="1:15" ht="14.1" customHeight="1">
      <c r="B9" s="75" t="s">
        <v>19</v>
      </c>
      <c r="C9" s="50">
        <v>56</v>
      </c>
      <c r="D9" s="50">
        <v>58</v>
      </c>
      <c r="E9" s="50">
        <v>56</v>
      </c>
      <c r="F9" s="50">
        <v>49</v>
      </c>
      <c r="G9" s="50">
        <v>54</v>
      </c>
      <c r="H9" s="50">
        <v>65</v>
      </c>
      <c r="I9" s="50">
        <v>74</v>
      </c>
      <c r="J9" s="50">
        <v>58</v>
      </c>
      <c r="K9" s="50">
        <v>76</v>
      </c>
      <c r="L9" s="46">
        <f>SUM(C9:K9)</f>
        <v>546</v>
      </c>
      <c r="M9" s="46">
        <v>68</v>
      </c>
      <c r="N9" s="84">
        <v>8.0294000000000008</v>
      </c>
      <c r="O9" s="8">
        <f>+COUNT('U12 Div 1'!#REF!)+COUNT('U12 Div 2'!#REF!)+COUNT('U13 Div 1'!#REF!)+COUNT('U13 Div 2'!#REF!)+COUNT('U13 Female'!#REF!)+COUNT('U15'!#REF!)+COUNT('U15 Female'!#REF!)+COUNT('U14 '!#REF!)</f>
        <v>0</v>
      </c>
    </row>
    <row r="10" spans="1:15" ht="14.1" customHeight="1">
      <c r="B10" s="75" t="s">
        <v>20</v>
      </c>
      <c r="C10" s="50">
        <v>64</v>
      </c>
      <c r="D10" s="50">
        <v>65</v>
      </c>
      <c r="E10" s="50">
        <v>57</v>
      </c>
      <c r="F10" s="50">
        <v>70</v>
      </c>
      <c r="G10" s="50">
        <v>137</v>
      </c>
      <c r="H10" s="50">
        <v>70</v>
      </c>
      <c r="I10" s="50">
        <v>65</v>
      </c>
      <c r="J10" s="50">
        <v>110</v>
      </c>
      <c r="K10" s="50">
        <v>0</v>
      </c>
      <c r="L10" s="46">
        <f>SUM(C10:K10)</f>
        <v>638</v>
      </c>
      <c r="M10" s="46">
        <v>80</v>
      </c>
      <c r="N10" s="84">
        <v>7.9749999999999996</v>
      </c>
      <c r="O10" s="8">
        <f>+COUNT('U12 Div 1'!B3:K3)+COUNT('U12 Div 2'!#REF!)+COUNT('U13 Div 1'!B4:K4)+COUNT('U13 Div 2'!#REF!)+COUNT('U13 Female'!#REF!)+COUNT('U15'!B5:K5)+COUNT('U15 Female'!#REF!)+COUNT('U14 '!B5:K5)</f>
        <v>31</v>
      </c>
    </row>
    <row r="11" spans="1:15" ht="14.1" customHeight="1">
      <c r="B11" s="75" t="s">
        <v>21</v>
      </c>
      <c r="C11" s="50">
        <v>53</v>
      </c>
      <c r="D11" s="50">
        <v>58</v>
      </c>
      <c r="E11" s="50">
        <v>56</v>
      </c>
      <c r="F11" s="50">
        <v>0</v>
      </c>
      <c r="G11" s="50">
        <v>54</v>
      </c>
      <c r="H11" s="50">
        <v>55</v>
      </c>
      <c r="I11" s="50">
        <v>55</v>
      </c>
      <c r="J11" s="50">
        <v>58</v>
      </c>
      <c r="K11" s="50">
        <v>64</v>
      </c>
      <c r="L11" s="46">
        <f>SUM(C11:K11)</f>
        <v>453</v>
      </c>
      <c r="M11" s="46">
        <v>57</v>
      </c>
      <c r="N11" s="84">
        <v>7.9473000000000003</v>
      </c>
      <c r="O11" s="8">
        <f>+COUNT('U12 Div 1'!#REF!)+COUNT('U12 Div 2'!#REF!)+COUNT('U13 Div 1'!#REF!)+COUNT('U13 Div 2'!#REF!)+COUNT('U13 Female'!#REF!)+COUNT('U15'!#REF!)+COUNT('U15 Female'!#REF!)+COUNT('U14 '!#REF!)</f>
        <v>0</v>
      </c>
    </row>
    <row r="12" spans="1:15" ht="14.1" customHeight="1">
      <c r="B12" s="83" t="s">
        <v>22</v>
      </c>
      <c r="C12" s="50">
        <v>55</v>
      </c>
      <c r="D12" s="50">
        <v>56</v>
      </c>
      <c r="E12" s="50">
        <v>62</v>
      </c>
      <c r="F12" s="50">
        <v>45</v>
      </c>
      <c r="G12" s="50">
        <v>72</v>
      </c>
      <c r="H12" s="50">
        <v>51</v>
      </c>
      <c r="I12" s="50">
        <v>57</v>
      </c>
      <c r="J12" s="50">
        <v>59</v>
      </c>
      <c r="K12" s="50">
        <v>49</v>
      </c>
      <c r="L12" s="46">
        <f>SUM(C12:K12)</f>
        <v>506</v>
      </c>
      <c r="M12" s="46">
        <v>64</v>
      </c>
      <c r="N12" s="84">
        <v>7.9062000000000001</v>
      </c>
      <c r="O12" s="8">
        <f>+COUNT('U12 Div 1'!B12:K12)+COUNT('U12 Div 2'!#REF!)+COUNT('U13 Div 1'!B12:K12)+COUNT('U13 Div 2'!#REF!)+COUNT('U13 Female'!B14:L14)+COUNT('U15'!B14:K14)+COUNT('U15 Female'!B18:J18)+COUNT('U14 '!B14:K14)</f>
        <v>40</v>
      </c>
    </row>
    <row r="13" spans="1:15" ht="14.1" customHeight="1">
      <c r="B13" s="75" t="s">
        <v>23</v>
      </c>
      <c r="C13" s="50">
        <v>74</v>
      </c>
      <c r="D13" s="50">
        <v>44</v>
      </c>
      <c r="E13" s="50">
        <v>47</v>
      </c>
      <c r="F13" s="50">
        <v>50</v>
      </c>
      <c r="G13" s="50">
        <v>48</v>
      </c>
      <c r="H13" s="50">
        <v>62</v>
      </c>
      <c r="I13" s="50">
        <v>66</v>
      </c>
      <c r="J13" s="50">
        <v>61</v>
      </c>
      <c r="K13" s="50">
        <v>48</v>
      </c>
      <c r="L13" s="46">
        <f>SUM(C13:K13)</f>
        <v>500</v>
      </c>
      <c r="M13" s="46">
        <v>64</v>
      </c>
      <c r="N13" s="84">
        <v>7.8125</v>
      </c>
      <c r="O13" s="8">
        <f>+COUNT('U12 Div 1'!#REF!)+COUNT('U12 Div 2'!#REF!)+COUNT('U13 Div 1'!#REF!)+COUNT('U13 Div 2'!#REF!)+COUNT('U13 Female'!B5:L5)+COUNT('U15'!B6:K6)+COUNT('U15 Female'!B3:J3)+COUNT('U14 '!B6:K6)</f>
        <v>30</v>
      </c>
    </row>
    <row r="14" spans="1:15" ht="14.1" customHeight="1">
      <c r="B14" s="75" t="s">
        <v>24</v>
      </c>
      <c r="C14" s="50">
        <v>62</v>
      </c>
      <c r="D14" s="50">
        <v>56</v>
      </c>
      <c r="E14" s="50">
        <v>55</v>
      </c>
      <c r="F14" s="50">
        <v>55</v>
      </c>
      <c r="G14" s="50">
        <v>47</v>
      </c>
      <c r="H14" s="50">
        <v>52</v>
      </c>
      <c r="I14" s="50">
        <v>52</v>
      </c>
      <c r="J14" s="50">
        <v>59</v>
      </c>
      <c r="K14" s="50">
        <v>46</v>
      </c>
      <c r="L14" s="46">
        <f>SUM(C14:K14)</f>
        <v>484</v>
      </c>
      <c r="M14" s="46">
        <v>62</v>
      </c>
      <c r="N14" s="84">
        <v>7.806</v>
      </c>
      <c r="O14" s="8"/>
    </row>
    <row r="15" spans="1:15" ht="14.1" customHeight="1">
      <c r="B15" s="75" t="s">
        <v>25</v>
      </c>
      <c r="C15" s="50">
        <v>71</v>
      </c>
      <c r="D15" s="50">
        <v>72</v>
      </c>
      <c r="E15" s="50">
        <v>73</v>
      </c>
      <c r="F15" s="50">
        <v>62</v>
      </c>
      <c r="G15" s="50">
        <v>115</v>
      </c>
      <c r="H15" s="50">
        <v>60</v>
      </c>
      <c r="I15" s="50">
        <v>69</v>
      </c>
      <c r="J15" s="50">
        <v>107</v>
      </c>
      <c r="K15" s="50">
        <v>47</v>
      </c>
      <c r="L15" s="46">
        <f>SUM(C15:K15)</f>
        <v>676</v>
      </c>
      <c r="M15" s="46">
        <v>87</v>
      </c>
      <c r="N15" s="84">
        <v>7.77</v>
      </c>
      <c r="O15" s="8">
        <f>+COUNT('U12 Div 1'!#REF!)+COUNT('U12 Div 2'!#REF!)+COUNT('U13 Div 1'!#REF!)+COUNT('U13 Div 2'!#REF!)+COUNT('U13 Female'!#REF!)+COUNT('U15'!B3:K3)+COUNT('U15 Female'!#REF!)+COUNT('U14 '!B3:K3)</f>
        <v>14</v>
      </c>
    </row>
    <row r="16" spans="1:15" ht="14.1" customHeight="1">
      <c r="B16" s="75" t="s">
        <v>26</v>
      </c>
      <c r="C16" s="50">
        <v>52</v>
      </c>
      <c r="D16" s="50">
        <v>54</v>
      </c>
      <c r="E16" s="50">
        <v>56</v>
      </c>
      <c r="F16" s="50">
        <v>55</v>
      </c>
      <c r="G16" s="50">
        <v>0</v>
      </c>
      <c r="H16" s="50">
        <v>63</v>
      </c>
      <c r="I16" s="50">
        <v>62</v>
      </c>
      <c r="J16" s="50">
        <v>0</v>
      </c>
      <c r="K16" s="50">
        <v>43</v>
      </c>
      <c r="L16" s="46">
        <f>SUM(C16:K16)</f>
        <v>385</v>
      </c>
      <c r="M16" s="46">
        <v>50</v>
      </c>
      <c r="N16" s="84">
        <v>7.7</v>
      </c>
      <c r="O16" s="8">
        <f>+COUNT('U12 Div 1'!B9:K9)+COUNT('U12 Div 2'!#REF!)+COUNT('U13 Div 1'!B9:K9)+COUNT('U13 Div 2'!B13:K13)+COUNT('U13 Female'!B11:L11)+COUNT('U15'!B11:K11)+COUNT('U15 Female'!#REF!)+COUNT('U14 '!B11:K11)</f>
        <v>50</v>
      </c>
    </row>
    <row r="17" spans="1:15" ht="14.1" customHeight="1">
      <c r="B17" s="75" t="s">
        <v>27</v>
      </c>
      <c r="C17" s="50">
        <v>53</v>
      </c>
      <c r="D17" s="50">
        <v>0</v>
      </c>
      <c r="E17" s="50">
        <v>54</v>
      </c>
      <c r="F17" s="50">
        <v>0</v>
      </c>
      <c r="G17" s="50">
        <v>0</v>
      </c>
      <c r="H17" s="50">
        <v>56</v>
      </c>
      <c r="I17" s="50">
        <v>60</v>
      </c>
      <c r="J17" s="50">
        <v>0</v>
      </c>
      <c r="K17" s="50">
        <v>36</v>
      </c>
      <c r="L17" s="46">
        <f>SUM(C17:K17)</f>
        <v>259</v>
      </c>
      <c r="M17" s="46">
        <v>34</v>
      </c>
      <c r="N17" s="84">
        <v>7.617</v>
      </c>
      <c r="O17" s="8">
        <f>+COUNT('U12 Div 1'!#REF!)+COUNT('U12 Div 2'!B3:K3)+COUNT('U13 Div 1'!B3:K3)+COUNT('U13 Div 2'!B3:K3)+COUNT('U13 Female'!#REF!)+COUNT('U15'!B4:K4)+COUNT('U15 Female'!#REF!)+COUNT('U14 '!B4:K4)</f>
        <v>42</v>
      </c>
    </row>
    <row r="18" spans="1:15" ht="14.1" customHeight="1">
      <c r="B18" s="75" t="s">
        <v>28</v>
      </c>
      <c r="C18" s="50">
        <v>54</v>
      </c>
      <c r="D18" s="50">
        <v>0</v>
      </c>
      <c r="E18" s="50">
        <v>78</v>
      </c>
      <c r="F18" s="50">
        <v>67</v>
      </c>
      <c r="G18" s="50">
        <v>64</v>
      </c>
      <c r="H18" s="50">
        <v>53</v>
      </c>
      <c r="I18" s="50">
        <v>54</v>
      </c>
      <c r="J18" s="50">
        <v>59</v>
      </c>
      <c r="K18" s="50">
        <v>43</v>
      </c>
      <c r="L18" s="46">
        <f>SUM(C18:K18)</f>
        <v>472</v>
      </c>
      <c r="M18" s="46">
        <v>62</v>
      </c>
      <c r="N18" s="84">
        <v>7.6128999999999998</v>
      </c>
      <c r="O18" s="8"/>
    </row>
    <row r="19" spans="1:15" ht="14.1" customHeight="1">
      <c r="A19" s="5" t="s">
        <v>29</v>
      </c>
      <c r="B19" s="75" t="s">
        <v>30</v>
      </c>
      <c r="C19" s="50">
        <v>0</v>
      </c>
      <c r="D19" s="50">
        <v>71</v>
      </c>
      <c r="E19" s="50">
        <v>0</v>
      </c>
      <c r="F19" s="50">
        <v>51</v>
      </c>
      <c r="G19" s="50">
        <v>0</v>
      </c>
      <c r="H19" s="50">
        <v>51</v>
      </c>
      <c r="I19" s="50">
        <v>56</v>
      </c>
      <c r="J19" s="50">
        <v>0</v>
      </c>
      <c r="K19" s="50">
        <v>45</v>
      </c>
      <c r="L19" s="46">
        <f>SUM(C19:K19)</f>
        <v>274</v>
      </c>
      <c r="M19" s="46">
        <v>36</v>
      </c>
      <c r="N19" s="84">
        <v>7.6109999999999998</v>
      </c>
      <c r="O19" s="8"/>
    </row>
    <row r="20" spans="1:15" ht="14.1" customHeight="1">
      <c r="B20" s="75" t="s">
        <v>31</v>
      </c>
      <c r="C20" s="50">
        <v>66</v>
      </c>
      <c r="D20" s="50">
        <v>55</v>
      </c>
      <c r="E20" s="50">
        <v>48</v>
      </c>
      <c r="F20" s="50">
        <v>42</v>
      </c>
      <c r="G20" s="50">
        <v>64</v>
      </c>
      <c r="H20" s="50">
        <v>53</v>
      </c>
      <c r="I20" s="50">
        <v>48</v>
      </c>
      <c r="J20" s="50">
        <v>58</v>
      </c>
      <c r="K20" s="50">
        <v>78</v>
      </c>
      <c r="L20" s="46">
        <f>SUM(C20:K20)</f>
        <v>512</v>
      </c>
      <c r="M20" s="46">
        <v>68</v>
      </c>
      <c r="N20" s="84">
        <v>7.5284000000000004</v>
      </c>
      <c r="O20" s="8">
        <f>+COUNT('U12 Div 1'!B7:K7)+COUNT('U12 Div 2'!#REF!)+COUNT('U13 Div 1'!B7:K7)+COUNT('U13 Div 2'!#REF!)+COUNT('U13 Female'!B10:L10)+COUNT('U15'!B9:K9)+COUNT('U15 Female'!B11:J11)+COUNT('U14 '!B9:K9)</f>
        <v>45</v>
      </c>
    </row>
    <row r="21" spans="1:15" ht="4.5" customHeight="1">
      <c r="B21" s="70"/>
      <c r="C21" s="71"/>
      <c r="D21" s="71"/>
      <c r="E21" s="71"/>
      <c r="F21" s="71"/>
      <c r="G21" s="71"/>
      <c r="H21" s="71"/>
      <c r="I21" s="71"/>
      <c r="J21" s="71"/>
      <c r="K21" s="71"/>
      <c r="L21" s="72"/>
      <c r="M21" s="72"/>
      <c r="N21" s="73"/>
      <c r="O21" s="8"/>
    </row>
    <row r="22" spans="1:15" ht="14.1" customHeight="1">
      <c r="B22" s="38" t="s">
        <v>32</v>
      </c>
      <c r="C22" s="62"/>
      <c r="D22" s="101">
        <v>73</v>
      </c>
      <c r="E22" s="62"/>
      <c r="F22" s="62"/>
      <c r="G22" s="62"/>
      <c r="H22" s="62"/>
      <c r="I22" s="62"/>
      <c r="J22" s="62"/>
      <c r="K22" s="62"/>
      <c r="L22" s="46">
        <f t="shared" ref="L22:L30" si="0">SUM(D22:K22)</f>
        <v>73</v>
      </c>
      <c r="M22" s="74">
        <v>9</v>
      </c>
      <c r="N22" s="40">
        <v>8.1110000000000007</v>
      </c>
      <c r="O22" s="8"/>
    </row>
    <row r="23" spans="1:15" ht="14.1" customHeight="1">
      <c r="B23" s="38" t="s">
        <v>33</v>
      </c>
      <c r="C23" s="62"/>
      <c r="D23" s="62"/>
      <c r="E23" s="62"/>
      <c r="F23" s="62"/>
      <c r="G23" s="62"/>
      <c r="H23" s="62"/>
      <c r="I23" s="62"/>
      <c r="J23" s="62"/>
      <c r="K23" s="99">
        <v>42</v>
      </c>
      <c r="L23" s="46">
        <f t="shared" si="0"/>
        <v>42</v>
      </c>
      <c r="M23" s="74">
        <v>5</v>
      </c>
      <c r="N23" s="40">
        <v>8.4</v>
      </c>
      <c r="O23" s="8"/>
    </row>
    <row r="24" spans="1:15" ht="14.1" customHeight="1">
      <c r="B24" s="38" t="s">
        <v>34</v>
      </c>
      <c r="C24" s="62"/>
      <c r="D24" s="101">
        <v>66</v>
      </c>
      <c r="E24" s="62"/>
      <c r="F24" s="62"/>
      <c r="G24" s="62"/>
      <c r="H24" s="62"/>
      <c r="I24" s="62"/>
      <c r="J24" s="62"/>
      <c r="K24" s="62"/>
      <c r="L24" s="46">
        <f t="shared" si="0"/>
        <v>66</v>
      </c>
      <c r="M24" s="74">
        <v>8</v>
      </c>
      <c r="N24" s="40">
        <v>8.25</v>
      </c>
      <c r="O24" s="8"/>
    </row>
    <row r="25" spans="1:15" ht="14.1" customHeight="1">
      <c r="B25" s="38" t="s">
        <v>35</v>
      </c>
      <c r="C25" s="62"/>
      <c r="D25" s="99">
        <v>68</v>
      </c>
      <c r="E25" s="62"/>
      <c r="F25" s="62"/>
      <c r="G25" s="99">
        <v>42</v>
      </c>
      <c r="H25" s="62"/>
      <c r="I25" s="62"/>
      <c r="J25" s="62"/>
      <c r="K25" s="99">
        <v>67</v>
      </c>
      <c r="L25" s="46">
        <f t="shared" si="0"/>
        <v>177</v>
      </c>
      <c r="M25" s="74">
        <v>21</v>
      </c>
      <c r="N25" s="40">
        <v>8.4280000000000008</v>
      </c>
      <c r="O25" s="8"/>
    </row>
    <row r="26" spans="1:15" ht="14.1" customHeight="1">
      <c r="B26" s="38" t="s">
        <v>36</v>
      </c>
      <c r="C26" s="62"/>
      <c r="D26" s="101">
        <v>39</v>
      </c>
      <c r="E26" s="62"/>
      <c r="F26" s="62"/>
      <c r="G26" s="62"/>
      <c r="H26" s="62"/>
      <c r="I26" s="62"/>
      <c r="J26" s="62"/>
      <c r="K26" s="62"/>
      <c r="L26" s="46">
        <f t="shared" si="0"/>
        <v>39</v>
      </c>
      <c r="M26" s="74">
        <v>5</v>
      </c>
      <c r="N26" s="40">
        <v>7.8</v>
      </c>
      <c r="O26" s="8"/>
    </row>
    <row r="27" spans="1:15" ht="14.1" customHeight="1">
      <c r="B27" s="38" t="s">
        <v>37</v>
      </c>
      <c r="C27" s="62"/>
      <c r="D27" s="62"/>
      <c r="E27" s="62"/>
      <c r="F27" s="62"/>
      <c r="G27" s="62"/>
      <c r="H27" s="62"/>
      <c r="I27" s="62"/>
      <c r="J27" s="62"/>
      <c r="K27" s="99">
        <v>47</v>
      </c>
      <c r="L27" s="46">
        <f t="shared" si="0"/>
        <v>47</v>
      </c>
      <c r="M27" s="74">
        <v>6</v>
      </c>
      <c r="N27" s="40">
        <v>7.8330000000000002</v>
      </c>
      <c r="O27" s="8"/>
    </row>
    <row r="28" spans="1:15" ht="14.1" customHeight="1">
      <c r="B28" s="38" t="s">
        <v>38</v>
      </c>
      <c r="C28" s="62"/>
      <c r="D28" s="101">
        <v>46</v>
      </c>
      <c r="E28" s="62"/>
      <c r="F28" s="62"/>
      <c r="G28" s="99">
        <v>48</v>
      </c>
      <c r="H28" s="62"/>
      <c r="I28" s="62"/>
      <c r="J28" s="62"/>
      <c r="K28" s="62"/>
      <c r="L28" s="46">
        <f t="shared" si="0"/>
        <v>94</v>
      </c>
      <c r="M28" s="74">
        <v>12</v>
      </c>
      <c r="N28" s="40">
        <v>7.8333000000000004</v>
      </c>
      <c r="O28" s="8"/>
    </row>
    <row r="29" spans="1:15" ht="14.1" customHeight="1">
      <c r="B29" s="38" t="s">
        <v>39</v>
      </c>
      <c r="C29" s="62"/>
      <c r="D29" s="99">
        <v>57</v>
      </c>
      <c r="E29" s="62"/>
      <c r="F29" s="62"/>
      <c r="G29" s="62"/>
      <c r="H29" s="62"/>
      <c r="I29" s="62"/>
      <c r="J29" s="62"/>
      <c r="K29" s="99">
        <v>44</v>
      </c>
      <c r="L29" s="46">
        <f t="shared" si="0"/>
        <v>101</v>
      </c>
      <c r="M29" s="74">
        <v>12</v>
      </c>
      <c r="N29" s="40">
        <v>8.4160000000000004</v>
      </c>
      <c r="O29" s="8"/>
    </row>
    <row r="30" spans="1:15" ht="14.1" customHeight="1">
      <c r="B30" s="38" t="s">
        <v>40</v>
      </c>
      <c r="C30" s="62"/>
      <c r="D30" s="62"/>
      <c r="E30" s="62"/>
      <c r="F30" s="62"/>
      <c r="G30" s="62"/>
      <c r="H30" s="62"/>
      <c r="I30" s="62"/>
      <c r="J30" s="62"/>
      <c r="K30" s="99">
        <v>16</v>
      </c>
      <c r="L30" s="46">
        <f t="shared" si="0"/>
        <v>16</v>
      </c>
      <c r="M30" s="74">
        <v>6</v>
      </c>
      <c r="N30" s="40">
        <v>2.6669999999999998</v>
      </c>
      <c r="O30" s="8">
        <f>+COUNT('U12 Div 1'!B11:K11)+COUNT('U12 Div 2'!B17:K17)+COUNT('U13 Div 1'!B11:K11)+COUNT('U13 Div 2'!#REF!)+COUNT('U13 Female'!B13:L13)+COUNT('U15'!B13:K13)+COUNT('U15 Female'!#REF!)+COUNT('U14 '!B13:K13)</f>
        <v>45</v>
      </c>
    </row>
    <row r="31" spans="1:15" ht="6.6" customHeight="1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5" ht="5.0999999999999996" customHeight="1">
      <c r="A32" s="45"/>
      <c r="B32" s="65"/>
      <c r="C32" s="43"/>
      <c r="D32" s="43"/>
      <c r="E32" s="43"/>
      <c r="F32" s="43"/>
      <c r="G32" s="43"/>
      <c r="H32" s="43"/>
      <c r="I32" s="43"/>
      <c r="J32" s="43"/>
      <c r="K32" s="43"/>
      <c r="L32" s="42"/>
      <c r="M32" s="42"/>
      <c r="N32" s="43"/>
      <c r="O32" s="44"/>
    </row>
    <row r="33" spans="2:14" ht="18" customHeight="1">
      <c r="I33" s="41"/>
      <c r="J33" s="41" t="s">
        <v>41</v>
      </c>
      <c r="K33" s="41"/>
      <c r="L33" s="63">
        <v>8344</v>
      </c>
      <c r="M33" s="63">
        <v>1060</v>
      </c>
      <c r="N33" s="64">
        <v>7.8710000000000004</v>
      </c>
    </row>
    <row r="34" spans="2:14" ht="14.1" customHeight="1">
      <c r="I34" s="39"/>
      <c r="J34" s="39"/>
      <c r="K34" s="39"/>
      <c r="L34" s="12"/>
    </row>
    <row r="35" spans="2:14" ht="14.1" customHeight="1">
      <c r="L35" s="12"/>
      <c r="M35" s="12"/>
    </row>
    <row r="41" spans="2:14" ht="14.1" customHeight="1">
      <c r="B41" s="11"/>
    </row>
    <row r="42" spans="2:14" ht="14.1" customHeight="1">
      <c r="B42" s="11"/>
    </row>
    <row r="43" spans="2:14" ht="14.1" customHeight="1">
      <c r="B43" s="11"/>
    </row>
    <row r="44" spans="2:14" ht="14.1" customHeight="1">
      <c r="B44" s="11"/>
    </row>
    <row r="45" spans="2:14" ht="14.1" customHeight="1">
      <c r="B45" s="11"/>
    </row>
    <row r="46" spans="2:14" ht="14.1" customHeight="1">
      <c r="B46" s="11"/>
    </row>
    <row r="47" spans="2:14" ht="14.1" customHeight="1">
      <c r="B47" s="11"/>
    </row>
    <row r="48" spans="2:14" ht="14.1" customHeight="1">
      <c r="B48" s="11"/>
    </row>
    <row r="49" spans="2:2" ht="14.1" customHeight="1">
      <c r="B49" s="11"/>
    </row>
    <row r="50" spans="2:2" ht="14.1" customHeight="1">
      <c r="B50" s="11"/>
    </row>
    <row r="51" spans="2:2" ht="14.1" customHeight="1">
      <c r="B51" s="11"/>
    </row>
  </sheetData>
  <sortState xmlns:xlrd2="http://schemas.microsoft.com/office/spreadsheetml/2017/richdata2" ref="B5:N20">
    <sortCondition descending="1" ref="N5:N20"/>
  </sortState>
  <mergeCells count="2">
    <mergeCell ref="C2:K2"/>
    <mergeCell ref="A3:B3"/>
  </mergeCells>
  <pageMargins left="0.75" right="0.75" top="1" bottom="1" header="0.5" footer="0.5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E2996-7027-4CA8-BE0E-D60C54DE00F9}">
  <sheetPr>
    <tabColor rgb="FF00B0F0"/>
  </sheetPr>
  <dimension ref="A1:M29"/>
  <sheetViews>
    <sheetView topLeftCell="A7" workbookViewId="0">
      <selection activeCell="Q20" sqref="Q20"/>
    </sheetView>
  </sheetViews>
  <sheetFormatPr defaultColWidth="9.140625" defaultRowHeight="14.1" customHeight="1"/>
  <cols>
    <col min="1" max="1" width="25.140625" style="3" customWidth="1"/>
    <col min="2" max="3" width="3.5703125" style="5" customWidth="1"/>
    <col min="4" max="4" width="3.85546875" style="5" bestFit="1" customWidth="1"/>
    <col min="5" max="5" width="3.85546875" style="5" customWidth="1"/>
    <col min="6" max="6" width="3.5703125" style="5" customWidth="1"/>
    <col min="7" max="9" width="3.85546875" style="5" customWidth="1"/>
    <col min="10" max="10" width="3.5703125" style="5" customWidth="1"/>
    <col min="11" max="11" width="3.85546875" style="5" customWidth="1"/>
    <col min="12" max="12" width="5.5703125" style="10" bestFit="1" customWidth="1"/>
    <col min="13" max="13" width="9.140625" style="11" customWidth="1"/>
    <col min="14" max="16384" width="9.140625" style="3"/>
  </cols>
  <sheetData>
    <row r="1" spans="1:13" ht="14.1" customHeight="1">
      <c r="A1" s="19" t="s">
        <v>85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6"/>
      <c r="M1" s="17"/>
    </row>
    <row r="2" spans="1:13" s="9" customFormat="1" ht="14.1" customHeight="1">
      <c r="A2" s="18" t="s">
        <v>43</v>
      </c>
      <c r="B2" s="16">
        <v>1</v>
      </c>
      <c r="C2" s="16">
        <v>2</v>
      </c>
      <c r="D2" s="16">
        <v>3</v>
      </c>
      <c r="E2" s="16">
        <v>4</v>
      </c>
      <c r="F2" s="16">
        <v>5</v>
      </c>
      <c r="G2" s="16">
        <v>6</v>
      </c>
      <c r="H2" s="16">
        <v>7</v>
      </c>
      <c r="I2" s="16" t="s">
        <v>44</v>
      </c>
      <c r="J2" s="16" t="s">
        <v>45</v>
      </c>
      <c r="K2" s="16" t="s">
        <v>46</v>
      </c>
      <c r="L2" s="16" t="s">
        <v>47</v>
      </c>
      <c r="M2" s="17" t="s">
        <v>55</v>
      </c>
    </row>
    <row r="3" spans="1:13" ht="14.1" customHeight="1">
      <c r="A3" s="76" t="s">
        <v>56</v>
      </c>
      <c r="B3" s="53">
        <v>7</v>
      </c>
      <c r="C3" s="53">
        <v>8</v>
      </c>
      <c r="D3" s="53">
        <v>8</v>
      </c>
      <c r="E3" s="50">
        <v>8</v>
      </c>
      <c r="F3" s="90" t="s">
        <v>57</v>
      </c>
      <c r="G3" s="53">
        <v>7</v>
      </c>
      <c r="H3" s="53">
        <v>7</v>
      </c>
      <c r="I3" s="98"/>
      <c r="J3" s="98"/>
      <c r="K3" s="98"/>
      <c r="L3" s="49">
        <f t="shared" ref="L3:L23" si="0">SUM(B3:K3)</f>
        <v>45</v>
      </c>
      <c r="M3" s="37">
        <f t="shared" ref="M3:M23" si="1">+L3/COUNT(B3:K3)</f>
        <v>7.5</v>
      </c>
    </row>
    <row r="4" spans="1:13" ht="14.1" customHeight="1">
      <c r="A4" s="76" t="s">
        <v>49</v>
      </c>
      <c r="B4" s="53">
        <v>9</v>
      </c>
      <c r="C4" s="53">
        <v>8</v>
      </c>
      <c r="D4" s="53">
        <v>9</v>
      </c>
      <c r="E4" s="50">
        <v>9</v>
      </c>
      <c r="F4" s="50">
        <v>6</v>
      </c>
      <c r="G4" s="90" t="s">
        <v>57</v>
      </c>
      <c r="H4" s="53">
        <v>6</v>
      </c>
      <c r="I4" s="98"/>
      <c r="J4" s="98"/>
      <c r="K4" s="98"/>
      <c r="L4" s="49">
        <f t="shared" si="0"/>
        <v>47</v>
      </c>
      <c r="M4" s="37">
        <f t="shared" si="1"/>
        <v>7.833333333333333</v>
      </c>
    </row>
    <row r="5" spans="1:13" ht="14.1" customHeight="1">
      <c r="A5" s="76" t="s">
        <v>86</v>
      </c>
      <c r="B5" s="53">
        <v>9</v>
      </c>
      <c r="C5" s="53">
        <v>6</v>
      </c>
      <c r="D5" s="53">
        <v>8</v>
      </c>
      <c r="E5" s="90" t="s">
        <v>57</v>
      </c>
      <c r="F5" s="92">
        <v>10</v>
      </c>
      <c r="G5" s="53">
        <v>9</v>
      </c>
      <c r="H5" s="94" t="s">
        <v>61</v>
      </c>
      <c r="I5" s="98"/>
      <c r="J5" s="98"/>
      <c r="K5" s="98"/>
      <c r="L5" s="49">
        <f t="shared" si="0"/>
        <v>42</v>
      </c>
      <c r="M5" s="37">
        <f t="shared" si="1"/>
        <v>8.4</v>
      </c>
    </row>
    <row r="6" spans="1:13" ht="14.1" customHeight="1">
      <c r="A6" s="76" t="s">
        <v>87</v>
      </c>
      <c r="B6" s="90" t="s">
        <v>57</v>
      </c>
      <c r="C6" s="53">
        <v>8</v>
      </c>
      <c r="D6" s="89">
        <v>3</v>
      </c>
      <c r="E6" s="50">
        <v>7</v>
      </c>
      <c r="F6" s="50">
        <v>8</v>
      </c>
      <c r="G6" s="50">
        <v>6</v>
      </c>
      <c r="H6" s="53">
        <v>7</v>
      </c>
      <c r="I6" s="53">
        <v>7</v>
      </c>
      <c r="J6" s="98"/>
      <c r="K6" s="95"/>
      <c r="L6" s="49">
        <f t="shared" si="0"/>
        <v>46</v>
      </c>
      <c r="M6" s="37">
        <f t="shared" si="1"/>
        <v>6.5714285714285712</v>
      </c>
    </row>
    <row r="7" spans="1:13" ht="14.1" customHeight="1">
      <c r="A7" s="76" t="s">
        <v>88</v>
      </c>
      <c r="B7" s="53">
        <v>9</v>
      </c>
      <c r="C7" s="53">
        <v>8</v>
      </c>
      <c r="D7" s="90" t="s">
        <v>57</v>
      </c>
      <c r="E7" s="94" t="s">
        <v>61</v>
      </c>
      <c r="F7" s="50">
        <v>8</v>
      </c>
      <c r="G7" s="53">
        <v>7</v>
      </c>
      <c r="H7" s="94" t="s">
        <v>61</v>
      </c>
      <c r="I7" s="98"/>
      <c r="J7" s="98"/>
      <c r="K7" s="98"/>
      <c r="L7" s="49">
        <f t="shared" si="0"/>
        <v>32</v>
      </c>
      <c r="M7" s="37">
        <f t="shared" si="1"/>
        <v>8</v>
      </c>
    </row>
    <row r="8" spans="1:13" ht="14.1" customHeight="1">
      <c r="A8" s="76" t="s">
        <v>27</v>
      </c>
      <c r="B8" s="53">
        <v>8</v>
      </c>
      <c r="C8" s="90" t="s">
        <v>57</v>
      </c>
      <c r="D8" s="53">
        <v>6</v>
      </c>
      <c r="E8" s="50">
        <v>8</v>
      </c>
      <c r="F8" s="50">
        <v>6</v>
      </c>
      <c r="G8" s="53">
        <v>8</v>
      </c>
      <c r="H8" s="94" t="s">
        <v>61</v>
      </c>
      <c r="I8" s="98"/>
      <c r="J8" s="98"/>
      <c r="K8" s="98"/>
      <c r="L8" s="49">
        <f t="shared" si="0"/>
        <v>36</v>
      </c>
      <c r="M8" s="37">
        <f t="shared" si="1"/>
        <v>7.2</v>
      </c>
    </row>
    <row r="9" spans="1:13" ht="14.1" customHeight="1">
      <c r="A9" s="76" t="s">
        <v>23</v>
      </c>
      <c r="B9" s="53">
        <v>8</v>
      </c>
      <c r="C9" s="53">
        <v>8</v>
      </c>
      <c r="D9" s="53">
        <v>8</v>
      </c>
      <c r="E9" s="50">
        <v>6</v>
      </c>
      <c r="F9" s="90" t="s">
        <v>57</v>
      </c>
      <c r="G9" s="53">
        <v>9</v>
      </c>
      <c r="H9" s="53">
        <v>9</v>
      </c>
      <c r="I9" s="98"/>
      <c r="J9" s="98"/>
      <c r="K9" s="98"/>
      <c r="L9" s="49">
        <f t="shared" si="0"/>
        <v>48</v>
      </c>
      <c r="M9" s="37">
        <f t="shared" si="1"/>
        <v>8</v>
      </c>
    </row>
    <row r="10" spans="1:13" ht="14.1" customHeight="1">
      <c r="A10" s="76" t="s">
        <v>35</v>
      </c>
      <c r="B10" s="53">
        <v>9</v>
      </c>
      <c r="C10" s="53">
        <v>8</v>
      </c>
      <c r="D10" s="53">
        <v>9</v>
      </c>
      <c r="E10" s="50">
        <v>8</v>
      </c>
      <c r="F10" s="50">
        <v>9</v>
      </c>
      <c r="G10" s="53">
        <v>8</v>
      </c>
      <c r="H10" s="90" t="s">
        <v>57</v>
      </c>
      <c r="I10" s="53">
        <v>8</v>
      </c>
      <c r="J10" s="53">
        <v>8</v>
      </c>
      <c r="K10" s="98"/>
      <c r="L10" s="49">
        <f t="shared" si="0"/>
        <v>67</v>
      </c>
      <c r="M10" s="37">
        <f t="shared" si="1"/>
        <v>8.375</v>
      </c>
    </row>
    <row r="11" spans="1:13" ht="14.1" customHeight="1">
      <c r="A11" s="76" t="s">
        <v>24</v>
      </c>
      <c r="B11" s="53">
        <v>9</v>
      </c>
      <c r="C11" s="53">
        <v>8</v>
      </c>
      <c r="D11" s="53">
        <v>8</v>
      </c>
      <c r="E11" s="94" t="s">
        <v>61</v>
      </c>
      <c r="F11" s="50">
        <v>8</v>
      </c>
      <c r="G11" s="53">
        <v>6</v>
      </c>
      <c r="H11" s="90" t="s">
        <v>57</v>
      </c>
      <c r="I11" s="53">
        <v>7</v>
      </c>
      <c r="J11" s="98"/>
      <c r="K11" s="98"/>
      <c r="L11" s="49">
        <f t="shared" si="0"/>
        <v>46</v>
      </c>
      <c r="M11" s="37">
        <f t="shared" si="1"/>
        <v>7.666666666666667</v>
      </c>
    </row>
    <row r="12" spans="1:13" ht="14.1" customHeight="1">
      <c r="A12" s="76" t="s">
        <v>37</v>
      </c>
      <c r="B12" s="53">
        <v>8</v>
      </c>
      <c r="C12" s="53">
        <v>6</v>
      </c>
      <c r="D12" s="90" t="s">
        <v>57</v>
      </c>
      <c r="E12" s="50">
        <v>8</v>
      </c>
      <c r="F12" s="50">
        <v>8</v>
      </c>
      <c r="G12" s="53">
        <v>9</v>
      </c>
      <c r="H12" s="53">
        <v>8</v>
      </c>
      <c r="I12" s="98"/>
      <c r="J12" s="98"/>
      <c r="K12" s="98"/>
      <c r="L12" s="49">
        <f t="shared" si="0"/>
        <v>47</v>
      </c>
      <c r="M12" s="37">
        <f t="shared" si="1"/>
        <v>7.833333333333333</v>
      </c>
    </row>
    <row r="13" spans="1:13" ht="14.1" customHeight="1">
      <c r="A13" s="76" t="s">
        <v>89</v>
      </c>
      <c r="B13" s="53">
        <v>8</v>
      </c>
      <c r="C13" s="90" t="s">
        <v>57</v>
      </c>
      <c r="D13" s="53">
        <v>8</v>
      </c>
      <c r="E13" s="50">
        <v>9</v>
      </c>
      <c r="F13" s="52">
        <v>8</v>
      </c>
      <c r="G13" s="53">
        <v>9</v>
      </c>
      <c r="H13" s="50">
        <v>9</v>
      </c>
      <c r="I13" s="53">
        <v>9</v>
      </c>
      <c r="J13" s="53">
        <v>8</v>
      </c>
      <c r="K13" s="53">
        <v>9</v>
      </c>
      <c r="L13" s="49">
        <f t="shared" si="0"/>
        <v>77</v>
      </c>
      <c r="M13" s="37">
        <f t="shared" si="1"/>
        <v>8.5555555555555554</v>
      </c>
    </row>
    <row r="14" spans="1:13" ht="14.1" customHeight="1">
      <c r="A14" s="76" t="s">
        <v>28</v>
      </c>
      <c r="B14" s="53">
        <v>7</v>
      </c>
      <c r="C14" s="53">
        <v>8</v>
      </c>
      <c r="D14" s="50">
        <v>6</v>
      </c>
      <c r="E14" s="90" t="s">
        <v>57</v>
      </c>
      <c r="F14" s="50">
        <v>7</v>
      </c>
      <c r="G14" s="53">
        <v>8</v>
      </c>
      <c r="H14" s="53">
        <v>7</v>
      </c>
      <c r="I14" s="98"/>
      <c r="J14" s="98"/>
      <c r="K14" s="98"/>
      <c r="L14" s="49">
        <f t="shared" si="0"/>
        <v>43</v>
      </c>
      <c r="M14" s="37">
        <f t="shared" si="1"/>
        <v>7.166666666666667</v>
      </c>
    </row>
    <row r="15" spans="1:13" ht="14.1" customHeight="1">
      <c r="A15" s="76" t="s">
        <v>26</v>
      </c>
      <c r="B15" s="53">
        <v>8</v>
      </c>
      <c r="C15" s="53">
        <v>8</v>
      </c>
      <c r="D15" s="50">
        <v>6</v>
      </c>
      <c r="E15" s="89">
        <v>5</v>
      </c>
      <c r="F15" s="50">
        <v>7</v>
      </c>
      <c r="G15" s="53">
        <v>9</v>
      </c>
      <c r="H15" s="90" t="s">
        <v>57</v>
      </c>
      <c r="I15" s="98"/>
      <c r="J15" s="98"/>
      <c r="K15" s="98"/>
      <c r="L15" s="49">
        <f t="shared" si="0"/>
        <v>43</v>
      </c>
      <c r="M15" s="37">
        <f t="shared" si="1"/>
        <v>7.166666666666667</v>
      </c>
    </row>
    <row r="16" spans="1:13" ht="14.1" customHeight="1">
      <c r="A16" s="76" t="s">
        <v>90</v>
      </c>
      <c r="B16" s="90" t="s">
        <v>57</v>
      </c>
      <c r="C16" s="53">
        <v>8</v>
      </c>
      <c r="D16" s="53">
        <v>8</v>
      </c>
      <c r="E16" s="50">
        <v>9</v>
      </c>
      <c r="F16" s="50">
        <v>8</v>
      </c>
      <c r="G16" s="50">
        <v>8</v>
      </c>
      <c r="H16" s="94" t="s">
        <v>61</v>
      </c>
      <c r="I16" s="53">
        <v>9</v>
      </c>
      <c r="J16" s="53">
        <v>6</v>
      </c>
      <c r="K16" s="95"/>
      <c r="L16" s="49">
        <f t="shared" si="0"/>
        <v>56</v>
      </c>
      <c r="M16" s="37">
        <f t="shared" si="1"/>
        <v>8</v>
      </c>
    </row>
    <row r="17" spans="1:13" ht="14.1" customHeight="1">
      <c r="A17" s="76" t="s">
        <v>91</v>
      </c>
      <c r="B17" s="53">
        <v>8</v>
      </c>
      <c r="C17" s="53">
        <v>7</v>
      </c>
      <c r="D17" s="50">
        <v>8</v>
      </c>
      <c r="E17" s="50">
        <v>8</v>
      </c>
      <c r="F17" s="50">
        <v>8</v>
      </c>
      <c r="G17" s="90" t="s">
        <v>57</v>
      </c>
      <c r="H17" s="53">
        <v>7</v>
      </c>
      <c r="I17" s="98"/>
      <c r="J17" s="98"/>
      <c r="K17" s="98"/>
      <c r="L17" s="49">
        <f t="shared" si="0"/>
        <v>46</v>
      </c>
      <c r="M17" s="37">
        <f t="shared" si="1"/>
        <v>7.666666666666667</v>
      </c>
    </row>
    <row r="18" spans="1:13" ht="14.1" customHeight="1">
      <c r="A18" s="76" t="s">
        <v>92</v>
      </c>
      <c r="B18" s="53">
        <v>9</v>
      </c>
      <c r="C18" s="53">
        <v>8</v>
      </c>
      <c r="D18" s="90" t="s">
        <v>57</v>
      </c>
      <c r="E18" s="50">
        <v>9</v>
      </c>
      <c r="F18" s="50">
        <v>9</v>
      </c>
      <c r="G18" s="50">
        <v>9</v>
      </c>
      <c r="H18" s="94" t="s">
        <v>61</v>
      </c>
      <c r="I18" s="98"/>
      <c r="J18" s="98"/>
      <c r="K18" s="95"/>
      <c r="L18" s="49">
        <f t="shared" si="0"/>
        <v>44</v>
      </c>
      <c r="M18" s="37">
        <f t="shared" si="1"/>
        <v>8.8000000000000007</v>
      </c>
    </row>
    <row r="19" spans="1:13" ht="14.1" customHeight="1">
      <c r="A19" s="76" t="s">
        <v>64</v>
      </c>
      <c r="B19" s="53">
        <v>8</v>
      </c>
      <c r="C19" s="53">
        <v>8</v>
      </c>
      <c r="D19" s="53">
        <v>8</v>
      </c>
      <c r="E19" s="50">
        <v>9</v>
      </c>
      <c r="F19" s="90" t="s">
        <v>57</v>
      </c>
      <c r="G19" s="53">
        <v>8</v>
      </c>
      <c r="H19" s="50">
        <v>8</v>
      </c>
      <c r="I19" s="98"/>
      <c r="J19" s="98"/>
      <c r="K19" s="98"/>
      <c r="L19" s="49">
        <f t="shared" si="0"/>
        <v>49</v>
      </c>
      <c r="M19" s="37">
        <f t="shared" si="1"/>
        <v>8.1666666666666661</v>
      </c>
    </row>
    <row r="20" spans="1:13" ht="14.1" customHeight="1">
      <c r="A20" s="76" t="s">
        <v>40</v>
      </c>
      <c r="B20" s="53">
        <v>8</v>
      </c>
      <c r="C20" s="53">
        <v>8</v>
      </c>
      <c r="D20" s="89">
        <v>0</v>
      </c>
      <c r="E20" s="90" t="s">
        <v>57</v>
      </c>
      <c r="F20" s="89">
        <v>0</v>
      </c>
      <c r="G20" s="89">
        <v>0</v>
      </c>
      <c r="H20" s="89">
        <v>0</v>
      </c>
      <c r="I20" s="98"/>
      <c r="J20" s="98"/>
      <c r="K20" s="98"/>
      <c r="L20" s="49">
        <f t="shared" si="0"/>
        <v>16</v>
      </c>
      <c r="M20" s="37">
        <f t="shared" si="1"/>
        <v>2.6666666666666665</v>
      </c>
    </row>
    <row r="21" spans="1:13" ht="14.1" customHeight="1">
      <c r="A21" s="76" t="s">
        <v>21</v>
      </c>
      <c r="B21" s="53">
        <v>9</v>
      </c>
      <c r="C21" s="53">
        <v>8</v>
      </c>
      <c r="D21" s="53">
        <v>8</v>
      </c>
      <c r="E21" s="50">
        <v>8</v>
      </c>
      <c r="F21" s="94" t="s">
        <v>61</v>
      </c>
      <c r="G21" s="90" t="s">
        <v>57</v>
      </c>
      <c r="H21" s="50">
        <v>8</v>
      </c>
      <c r="I21" s="53">
        <v>8</v>
      </c>
      <c r="J21" s="53">
        <v>6</v>
      </c>
      <c r="K21" s="53">
        <v>9</v>
      </c>
      <c r="L21" s="49">
        <f t="shared" si="0"/>
        <v>64</v>
      </c>
      <c r="M21" s="37">
        <f t="shared" si="1"/>
        <v>8</v>
      </c>
    </row>
    <row r="22" spans="1:13" ht="14.1" customHeight="1">
      <c r="A22" s="76" t="s">
        <v>93</v>
      </c>
      <c r="B22" s="90" t="s">
        <v>57</v>
      </c>
      <c r="C22" s="53">
        <v>8</v>
      </c>
      <c r="D22" s="53">
        <v>8</v>
      </c>
      <c r="E22" s="50">
        <v>8</v>
      </c>
      <c r="F22" s="50">
        <v>9</v>
      </c>
      <c r="G22" s="94" t="s">
        <v>61</v>
      </c>
      <c r="H22" s="53">
        <v>8</v>
      </c>
      <c r="I22" s="98"/>
      <c r="J22" s="98"/>
      <c r="K22" s="95"/>
      <c r="L22" s="49">
        <f t="shared" si="0"/>
        <v>41</v>
      </c>
      <c r="M22" s="37">
        <f t="shared" si="1"/>
        <v>8.1999999999999993</v>
      </c>
    </row>
    <row r="23" spans="1:13" ht="14.1" customHeight="1">
      <c r="A23" s="77" t="s">
        <v>94</v>
      </c>
      <c r="B23" s="53">
        <v>9</v>
      </c>
      <c r="C23" s="90" t="s">
        <v>57</v>
      </c>
      <c r="D23" s="93" t="s">
        <v>61</v>
      </c>
      <c r="E23" s="89">
        <v>0</v>
      </c>
      <c r="F23" s="50">
        <v>9</v>
      </c>
      <c r="G23" s="53">
        <v>9</v>
      </c>
      <c r="H23" s="53">
        <v>8</v>
      </c>
      <c r="I23" s="98"/>
      <c r="J23" s="98"/>
      <c r="K23" s="98"/>
      <c r="L23" s="49">
        <f t="shared" si="0"/>
        <v>35</v>
      </c>
      <c r="M23" s="37">
        <f t="shared" si="1"/>
        <v>7</v>
      </c>
    </row>
    <row r="24" spans="1:13" ht="14.1" customHeight="1">
      <c r="A24" s="6"/>
    </row>
    <row r="25" spans="1:13" ht="14.1" customHeight="1">
      <c r="E25" s="5" t="s">
        <v>95</v>
      </c>
      <c r="G25" s="107" t="s">
        <v>51</v>
      </c>
      <c r="H25" s="107"/>
      <c r="I25" s="107"/>
      <c r="J25" s="107"/>
      <c r="K25" s="107"/>
      <c r="L25" s="34">
        <f>+SUM(L3:L23)</f>
        <v>970</v>
      </c>
      <c r="M25" s="35">
        <f>+L25/COUNT(B3:K23)</f>
        <v>7.578125</v>
      </c>
    </row>
    <row r="26" spans="1:13" ht="14.1" customHeight="1">
      <c r="A26" s="14" t="s">
        <v>50</v>
      </c>
    </row>
    <row r="28" spans="1:13" ht="21" customHeight="1">
      <c r="A28" s="108" t="s">
        <v>52</v>
      </c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</row>
    <row r="29" spans="1:13" ht="46.5" customHeight="1">
      <c r="A29" s="108" t="s">
        <v>53</v>
      </c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</row>
  </sheetData>
  <sortState xmlns:xlrd2="http://schemas.microsoft.com/office/spreadsheetml/2017/richdata2" ref="A3:M23">
    <sortCondition ref="A3:A23"/>
  </sortState>
  <mergeCells count="3">
    <mergeCell ref="G25:K25"/>
    <mergeCell ref="A28:M28"/>
    <mergeCell ref="A29:M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B5C96-8ECA-41C3-AC9D-FC5DAB7B0B73}">
  <sheetPr>
    <tabColor rgb="FF00B0F0"/>
  </sheetPr>
  <dimension ref="A1:N22"/>
  <sheetViews>
    <sheetView workbookViewId="0">
      <pane xSplit="1" ySplit="2" topLeftCell="B9" activePane="bottomRight" state="frozen"/>
      <selection pane="bottomRight" activeCell="H8" sqref="H8"/>
      <selection pane="bottomLeft" activeCell="A3" sqref="A3"/>
      <selection pane="topRight" activeCell="B1" sqref="B1"/>
    </sheetView>
  </sheetViews>
  <sheetFormatPr defaultColWidth="9.140625" defaultRowHeight="14.1" customHeight="1"/>
  <cols>
    <col min="1" max="1" width="27.42578125" style="3" customWidth="1"/>
    <col min="2" max="6" width="4.140625" style="5" customWidth="1"/>
    <col min="7" max="7" width="3.85546875" style="5" customWidth="1"/>
    <col min="8" max="9" width="4.140625" style="5" customWidth="1"/>
    <col min="10" max="10" width="4" style="5" customWidth="1"/>
    <col min="11" max="11" width="4.140625" style="5" customWidth="1"/>
    <col min="12" max="12" width="6.42578125" style="10" bestFit="1" customWidth="1"/>
    <col min="13" max="13" width="7.85546875" style="11" bestFit="1" customWidth="1"/>
    <col min="14" max="16384" width="9.140625" style="3"/>
  </cols>
  <sheetData>
    <row r="1" spans="1:13" ht="14.1" customHeight="1">
      <c r="A1" s="19" t="s">
        <v>42</v>
      </c>
      <c r="B1" s="20"/>
      <c r="C1" s="20"/>
      <c r="D1" s="20"/>
      <c r="E1" s="20"/>
      <c r="F1" s="21"/>
      <c r="G1" s="21"/>
      <c r="H1" s="21"/>
      <c r="I1" s="21"/>
      <c r="J1" s="21"/>
      <c r="K1" s="21"/>
      <c r="L1" s="22"/>
      <c r="M1" s="23"/>
    </row>
    <row r="2" spans="1:13" s="9" customFormat="1" ht="14.1" customHeight="1">
      <c r="A2" s="24" t="s">
        <v>43</v>
      </c>
      <c r="B2" s="22">
        <v>1</v>
      </c>
      <c r="C2" s="22">
        <v>2</v>
      </c>
      <c r="D2" s="22">
        <v>3</v>
      </c>
      <c r="E2" s="22">
        <v>4</v>
      </c>
      <c r="F2" s="16">
        <v>5</v>
      </c>
      <c r="G2" s="16">
        <v>6</v>
      </c>
      <c r="H2" s="16">
        <v>7</v>
      </c>
      <c r="I2" s="16" t="s">
        <v>44</v>
      </c>
      <c r="J2" s="22" t="s">
        <v>45</v>
      </c>
      <c r="K2" s="22" t="s">
        <v>46</v>
      </c>
      <c r="L2" s="22" t="s">
        <v>47</v>
      </c>
      <c r="M2" s="23" t="s">
        <v>48</v>
      </c>
    </row>
    <row r="3" spans="1:13" ht="14.1" customHeight="1">
      <c r="A3" s="76" t="s">
        <v>49</v>
      </c>
      <c r="B3" s="50">
        <v>6</v>
      </c>
      <c r="C3" s="50">
        <v>8</v>
      </c>
      <c r="D3" s="50">
        <v>7</v>
      </c>
      <c r="E3" s="50">
        <v>7</v>
      </c>
      <c r="F3" s="50">
        <v>8</v>
      </c>
      <c r="G3" s="50">
        <v>6</v>
      </c>
      <c r="H3" s="50">
        <v>8</v>
      </c>
      <c r="I3" s="50">
        <v>7</v>
      </c>
      <c r="J3" s="50">
        <v>6</v>
      </c>
      <c r="K3" s="50">
        <v>8</v>
      </c>
      <c r="L3" s="10">
        <f t="shared" ref="L3:L16" si="0">SUM(B3:K3)</f>
        <v>71</v>
      </c>
      <c r="M3" s="11">
        <f t="shared" ref="M3:M16" si="1">+L3/COUNT(B3:K3)</f>
        <v>7.1</v>
      </c>
    </row>
    <row r="4" spans="1:13" ht="14.1" customHeight="1">
      <c r="A4" s="76" t="s">
        <v>15</v>
      </c>
      <c r="B4" s="50">
        <v>7</v>
      </c>
      <c r="C4" s="50">
        <v>8</v>
      </c>
      <c r="D4" s="50">
        <v>9</v>
      </c>
      <c r="E4" s="50">
        <v>8</v>
      </c>
      <c r="F4" s="50">
        <v>8</v>
      </c>
      <c r="G4" s="50">
        <v>7</v>
      </c>
      <c r="H4" s="50">
        <v>7</v>
      </c>
      <c r="I4" s="95"/>
      <c r="J4" s="95"/>
      <c r="K4" s="95"/>
      <c r="L4" s="10">
        <f t="shared" si="0"/>
        <v>54</v>
      </c>
      <c r="M4" s="11">
        <f t="shared" si="1"/>
        <v>7.7142857142857144</v>
      </c>
    </row>
    <row r="5" spans="1:13" ht="14.1" customHeight="1">
      <c r="A5" s="76" t="s">
        <v>31</v>
      </c>
      <c r="B5" s="50">
        <v>9</v>
      </c>
      <c r="C5" s="50">
        <v>8</v>
      </c>
      <c r="D5" s="50">
        <v>8</v>
      </c>
      <c r="E5" s="50">
        <v>7</v>
      </c>
      <c r="F5" s="50">
        <v>9</v>
      </c>
      <c r="G5" s="50">
        <v>8</v>
      </c>
      <c r="H5" s="50">
        <v>9</v>
      </c>
      <c r="I5" s="95"/>
      <c r="J5" s="50">
        <v>8</v>
      </c>
      <c r="K5" s="95"/>
      <c r="L5" s="10">
        <f t="shared" si="0"/>
        <v>66</v>
      </c>
      <c r="M5" s="11">
        <f t="shared" si="1"/>
        <v>8.25</v>
      </c>
    </row>
    <row r="6" spans="1:13" ht="14.1" customHeight="1">
      <c r="A6" s="76" t="s">
        <v>27</v>
      </c>
      <c r="B6" s="50">
        <v>7</v>
      </c>
      <c r="C6" s="50">
        <v>9</v>
      </c>
      <c r="D6" s="50">
        <v>7</v>
      </c>
      <c r="E6" s="50">
        <v>7</v>
      </c>
      <c r="F6" s="50">
        <v>9</v>
      </c>
      <c r="G6" s="50">
        <v>8</v>
      </c>
      <c r="H6" s="50">
        <v>6</v>
      </c>
      <c r="I6" s="95"/>
      <c r="J6" s="95"/>
      <c r="K6" s="95"/>
      <c r="L6" s="10">
        <f t="shared" si="0"/>
        <v>53</v>
      </c>
      <c r="M6" s="11">
        <f t="shared" si="1"/>
        <v>7.5714285714285712</v>
      </c>
    </row>
    <row r="7" spans="1:13" ht="14.1" customHeight="1">
      <c r="A7" s="76" t="s">
        <v>23</v>
      </c>
      <c r="B7" s="50">
        <v>7</v>
      </c>
      <c r="C7" s="50">
        <v>8</v>
      </c>
      <c r="D7" s="50">
        <v>8</v>
      </c>
      <c r="E7" s="50">
        <v>7</v>
      </c>
      <c r="F7" s="89">
        <v>5</v>
      </c>
      <c r="G7" s="50">
        <v>7</v>
      </c>
      <c r="H7" s="50">
        <v>8</v>
      </c>
      <c r="I7" s="50">
        <v>8</v>
      </c>
      <c r="J7" s="50">
        <v>8</v>
      </c>
      <c r="K7" s="50">
        <v>8</v>
      </c>
      <c r="L7" s="10">
        <f t="shared" si="0"/>
        <v>74</v>
      </c>
      <c r="M7" s="11">
        <f t="shared" si="1"/>
        <v>7.4</v>
      </c>
    </row>
    <row r="8" spans="1:13" ht="14.1" customHeight="1">
      <c r="A8" s="76" t="s">
        <v>24</v>
      </c>
      <c r="B8" s="50">
        <v>9</v>
      </c>
      <c r="C8" s="50">
        <v>8</v>
      </c>
      <c r="D8" s="50">
        <v>8</v>
      </c>
      <c r="E8" s="50">
        <v>7</v>
      </c>
      <c r="F8" s="50">
        <v>8</v>
      </c>
      <c r="G8" s="50">
        <v>8</v>
      </c>
      <c r="H8" s="50">
        <v>7</v>
      </c>
      <c r="I8" s="95"/>
      <c r="J8" s="50">
        <v>7</v>
      </c>
      <c r="K8" s="95"/>
      <c r="L8" s="10">
        <f t="shared" si="0"/>
        <v>62</v>
      </c>
      <c r="M8" s="11">
        <f t="shared" si="1"/>
        <v>7.75</v>
      </c>
    </row>
    <row r="9" spans="1:13" ht="14.1" customHeight="1">
      <c r="A9" s="76" t="s">
        <v>16</v>
      </c>
      <c r="B9" s="50">
        <v>8</v>
      </c>
      <c r="C9" s="50">
        <v>9</v>
      </c>
      <c r="D9" s="50">
        <v>6</v>
      </c>
      <c r="E9" s="50">
        <v>7</v>
      </c>
      <c r="F9" s="50">
        <v>7</v>
      </c>
      <c r="G9" s="50">
        <v>8</v>
      </c>
      <c r="H9" s="50">
        <v>6</v>
      </c>
      <c r="I9" s="95"/>
      <c r="J9" s="95"/>
      <c r="K9" s="95"/>
      <c r="L9" s="10">
        <f t="shared" si="0"/>
        <v>51</v>
      </c>
      <c r="M9" s="11">
        <f t="shared" si="1"/>
        <v>7.2857142857142856</v>
      </c>
    </row>
    <row r="10" spans="1:13" ht="14.1" customHeight="1">
      <c r="A10" s="76" t="s">
        <v>28</v>
      </c>
      <c r="B10" s="50">
        <v>7</v>
      </c>
      <c r="C10" s="50">
        <v>8</v>
      </c>
      <c r="D10" s="50">
        <v>9</v>
      </c>
      <c r="E10" s="50">
        <v>7</v>
      </c>
      <c r="F10" s="50">
        <v>8</v>
      </c>
      <c r="G10" s="50">
        <v>7</v>
      </c>
      <c r="H10" s="50">
        <v>8</v>
      </c>
      <c r="I10" s="95"/>
      <c r="J10" s="95"/>
      <c r="K10" s="95"/>
      <c r="L10" s="10">
        <f t="shared" si="0"/>
        <v>54</v>
      </c>
      <c r="M10" s="11">
        <f t="shared" si="1"/>
        <v>7.7142857142857144</v>
      </c>
    </row>
    <row r="11" spans="1:13" ht="14.1" customHeight="1">
      <c r="A11" s="76" t="s">
        <v>20</v>
      </c>
      <c r="B11" s="50">
        <v>8</v>
      </c>
      <c r="C11" s="50">
        <v>8</v>
      </c>
      <c r="D11" s="50">
        <v>9</v>
      </c>
      <c r="E11" s="50">
        <v>7</v>
      </c>
      <c r="F11" s="50">
        <v>8</v>
      </c>
      <c r="G11" s="50">
        <v>8</v>
      </c>
      <c r="H11" s="50">
        <v>8</v>
      </c>
      <c r="I11" s="50">
        <v>8</v>
      </c>
      <c r="J11" s="95"/>
      <c r="K11" s="95"/>
      <c r="L11" s="10">
        <f t="shared" si="0"/>
        <v>64</v>
      </c>
      <c r="M11" s="11">
        <f t="shared" si="1"/>
        <v>8</v>
      </c>
    </row>
    <row r="12" spans="1:13" ht="14.1" customHeight="1">
      <c r="A12" s="76" t="s">
        <v>26</v>
      </c>
      <c r="B12" s="50">
        <v>9</v>
      </c>
      <c r="C12" s="50">
        <v>7</v>
      </c>
      <c r="D12" s="50">
        <v>6</v>
      </c>
      <c r="E12" s="50">
        <v>8</v>
      </c>
      <c r="F12" s="50">
        <v>7</v>
      </c>
      <c r="G12" s="50">
        <v>7</v>
      </c>
      <c r="H12" s="50">
        <v>8</v>
      </c>
      <c r="I12" s="95"/>
      <c r="J12" s="95"/>
      <c r="K12" s="95"/>
      <c r="L12" s="10">
        <f t="shared" si="0"/>
        <v>52</v>
      </c>
      <c r="M12" s="11">
        <f t="shared" si="1"/>
        <v>7.4285714285714288</v>
      </c>
    </row>
    <row r="13" spans="1:13" ht="14.1" customHeight="1">
      <c r="A13" s="76" t="s">
        <v>18</v>
      </c>
      <c r="B13" s="50">
        <v>8</v>
      </c>
      <c r="C13" s="50">
        <v>7</v>
      </c>
      <c r="D13" s="50">
        <v>8</v>
      </c>
      <c r="E13" s="50">
        <v>8</v>
      </c>
      <c r="F13" s="50">
        <v>8</v>
      </c>
      <c r="G13" s="50">
        <v>8</v>
      </c>
      <c r="H13" s="50">
        <v>8</v>
      </c>
      <c r="I13" s="50">
        <v>8</v>
      </c>
      <c r="J13" s="95"/>
      <c r="K13" s="95"/>
      <c r="L13" s="10">
        <f t="shared" si="0"/>
        <v>63</v>
      </c>
      <c r="M13" s="11">
        <f t="shared" si="1"/>
        <v>7.875</v>
      </c>
    </row>
    <row r="14" spans="1:13" ht="14.1" customHeight="1">
      <c r="A14" s="76" t="s">
        <v>22</v>
      </c>
      <c r="B14" s="50">
        <v>8</v>
      </c>
      <c r="C14" s="50">
        <v>7</v>
      </c>
      <c r="D14" s="50">
        <v>9</v>
      </c>
      <c r="E14" s="50">
        <v>8</v>
      </c>
      <c r="F14" s="50">
        <v>8</v>
      </c>
      <c r="G14" s="50">
        <v>7</v>
      </c>
      <c r="H14" s="50">
        <v>8</v>
      </c>
      <c r="I14" s="95"/>
      <c r="J14" s="95"/>
      <c r="K14" s="95"/>
      <c r="L14" s="10">
        <f t="shared" si="0"/>
        <v>55</v>
      </c>
      <c r="M14" s="11">
        <f t="shared" si="1"/>
        <v>7.8571428571428568</v>
      </c>
    </row>
    <row r="15" spans="1:13" ht="14.1" customHeight="1">
      <c r="A15" s="76" t="s">
        <v>21</v>
      </c>
      <c r="B15" s="50">
        <v>7</v>
      </c>
      <c r="C15" s="50">
        <v>8</v>
      </c>
      <c r="D15" s="50">
        <v>8</v>
      </c>
      <c r="E15" s="50">
        <v>7</v>
      </c>
      <c r="F15" s="50">
        <v>8</v>
      </c>
      <c r="G15" s="50">
        <v>8</v>
      </c>
      <c r="H15" s="50">
        <v>7</v>
      </c>
      <c r="I15" s="95"/>
      <c r="J15" s="95"/>
      <c r="K15" s="95"/>
      <c r="L15" s="10">
        <f t="shared" si="0"/>
        <v>53</v>
      </c>
      <c r="M15" s="11">
        <f t="shared" si="1"/>
        <v>7.5714285714285712</v>
      </c>
    </row>
    <row r="16" spans="1:13" ht="14.1" customHeight="1">
      <c r="A16" s="76" t="s">
        <v>19</v>
      </c>
      <c r="B16" s="50">
        <v>9</v>
      </c>
      <c r="C16" s="50">
        <v>8</v>
      </c>
      <c r="D16" s="50">
        <v>7</v>
      </c>
      <c r="E16" s="50">
        <v>8</v>
      </c>
      <c r="F16" s="50">
        <v>8</v>
      </c>
      <c r="G16" s="50">
        <v>7</v>
      </c>
      <c r="H16" s="50">
        <v>9</v>
      </c>
      <c r="I16" s="95"/>
      <c r="J16" s="95"/>
      <c r="K16" s="95"/>
      <c r="L16" s="10">
        <f t="shared" si="0"/>
        <v>56</v>
      </c>
      <c r="M16" s="11">
        <f t="shared" si="1"/>
        <v>8</v>
      </c>
    </row>
    <row r="17" spans="1:14" ht="14.1" customHeight="1">
      <c r="A17" s="6"/>
    </row>
    <row r="18" spans="1:14" ht="14.1" customHeight="1">
      <c r="A18" s="14" t="s">
        <v>50</v>
      </c>
      <c r="I18" s="107" t="s">
        <v>51</v>
      </c>
      <c r="J18" s="107"/>
      <c r="K18" s="107"/>
      <c r="L18" s="34">
        <f>SUM(L3:L17)</f>
        <v>828</v>
      </c>
      <c r="M18" s="35">
        <v>7.67</v>
      </c>
    </row>
    <row r="20" spans="1:14" ht="14.1" customHeight="1">
      <c r="A20" s="108" t="s">
        <v>52</v>
      </c>
      <c r="B20" s="109"/>
      <c r="C20" s="109"/>
      <c r="D20" s="109"/>
      <c r="E20" s="109"/>
      <c r="F20" s="109"/>
      <c r="G20" s="109"/>
      <c r="H20" s="109"/>
      <c r="I20" s="109"/>
      <c r="J20" s="109"/>
      <c r="K20" s="110"/>
      <c r="L20" s="110"/>
      <c r="M20" s="110"/>
      <c r="N20" s="11"/>
    </row>
    <row r="21" spans="1:14" ht="14.1" customHeight="1">
      <c r="A21" s="111"/>
      <c r="B21" s="119"/>
      <c r="C21" s="119"/>
      <c r="D21" s="119"/>
      <c r="E21" s="119"/>
      <c r="F21" s="119"/>
      <c r="G21" s="119"/>
      <c r="H21" s="119"/>
      <c r="I21" s="119"/>
      <c r="J21" s="119"/>
      <c r="L21" s="5"/>
      <c r="M21" s="10"/>
      <c r="N21" s="11"/>
    </row>
    <row r="22" spans="1:14" ht="30" customHeight="1">
      <c r="A22" s="112" t="s">
        <v>53</v>
      </c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4"/>
      <c r="N22" s="115"/>
    </row>
  </sheetData>
  <sortState xmlns:xlrd2="http://schemas.microsoft.com/office/spreadsheetml/2017/richdata2" ref="A3:M16">
    <sortCondition ref="A3:A16"/>
  </sortState>
  <mergeCells count="4">
    <mergeCell ref="I18:K18"/>
    <mergeCell ref="A20:M20"/>
    <mergeCell ref="A21:J21"/>
    <mergeCell ref="A22:N22"/>
  </mergeCells>
  <pageMargins left="0.4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AFC94-668B-4864-B1D2-3329C5448F72}">
  <sheetPr>
    <tabColor rgb="FF00B0F0"/>
  </sheetPr>
  <dimension ref="A1:N30"/>
  <sheetViews>
    <sheetView workbookViewId="0">
      <pane ySplit="2" topLeftCell="A3" activePane="bottomLeft" state="frozen"/>
      <selection pane="bottomLeft" activeCell="O13" sqref="O13"/>
    </sheetView>
  </sheetViews>
  <sheetFormatPr defaultColWidth="9.140625" defaultRowHeight="14.1" customHeight="1"/>
  <cols>
    <col min="1" max="1" width="27.42578125" style="3" customWidth="1"/>
    <col min="2" max="11" width="4.140625" style="5" customWidth="1"/>
    <col min="12" max="12" width="5.5703125" style="10" bestFit="1" customWidth="1"/>
    <col min="13" max="13" width="9.85546875" style="11" customWidth="1"/>
    <col min="14" max="16384" width="9.140625" style="3"/>
  </cols>
  <sheetData>
    <row r="1" spans="1:13" ht="14.1" customHeight="1">
      <c r="A1" s="19" t="s">
        <v>54</v>
      </c>
      <c r="B1" s="25"/>
      <c r="C1" s="25"/>
      <c r="D1" s="25"/>
      <c r="E1" s="25"/>
      <c r="F1" s="25"/>
      <c r="G1" s="25"/>
      <c r="H1" s="25"/>
      <c r="I1" s="15"/>
      <c r="J1" s="15"/>
      <c r="K1" s="15"/>
      <c r="L1" s="16"/>
      <c r="M1" s="17"/>
    </row>
    <row r="2" spans="1:13" s="9" customFormat="1" ht="14.1" customHeight="1">
      <c r="A2" s="18" t="s">
        <v>43</v>
      </c>
      <c r="B2" s="16">
        <v>1</v>
      </c>
      <c r="C2" s="16">
        <v>2</v>
      </c>
      <c r="D2" s="16">
        <v>3</v>
      </c>
      <c r="E2" s="16">
        <v>4</v>
      </c>
      <c r="F2" s="16">
        <v>5</v>
      </c>
      <c r="G2" s="16">
        <v>6</v>
      </c>
      <c r="H2" s="16">
        <v>7</v>
      </c>
      <c r="I2" s="16" t="s">
        <v>44</v>
      </c>
      <c r="J2" s="16" t="s">
        <v>45</v>
      </c>
      <c r="K2" s="16" t="s">
        <v>46</v>
      </c>
      <c r="L2" s="16" t="s">
        <v>47</v>
      </c>
      <c r="M2" s="17" t="s">
        <v>55</v>
      </c>
    </row>
    <row r="3" spans="1:13" ht="14.1" customHeight="1">
      <c r="A3" s="76" t="s">
        <v>56</v>
      </c>
      <c r="B3" s="52">
        <v>8</v>
      </c>
      <c r="C3" s="51">
        <v>9</v>
      </c>
      <c r="D3" s="51">
        <v>9</v>
      </c>
      <c r="E3" s="52">
        <v>7</v>
      </c>
      <c r="F3" s="50">
        <v>8</v>
      </c>
      <c r="G3" s="50">
        <v>8</v>
      </c>
      <c r="H3" s="52">
        <v>7</v>
      </c>
      <c r="I3" s="52">
        <v>7</v>
      </c>
      <c r="J3" s="52">
        <v>8</v>
      </c>
      <c r="K3" s="96"/>
      <c r="L3" s="10">
        <f t="shared" ref="L3:L21" si="0">SUM(B3:K3)</f>
        <v>71</v>
      </c>
      <c r="M3" s="11">
        <f t="shared" ref="M3:M21" si="1">+L3/COUNT(B3:K3)</f>
        <v>7.8888888888888893</v>
      </c>
    </row>
    <row r="4" spans="1:13" ht="14.1" customHeight="1">
      <c r="A4" s="76" t="s">
        <v>25</v>
      </c>
      <c r="B4" s="52">
        <v>7</v>
      </c>
      <c r="C4" s="51">
        <v>8</v>
      </c>
      <c r="D4" s="51">
        <v>8</v>
      </c>
      <c r="E4" s="51">
        <v>8</v>
      </c>
      <c r="F4" s="87" t="s">
        <v>57</v>
      </c>
      <c r="G4" s="52">
        <v>9</v>
      </c>
      <c r="H4" s="52">
        <v>7</v>
      </c>
      <c r="I4" s="52">
        <v>8</v>
      </c>
      <c r="J4" s="52">
        <v>8</v>
      </c>
      <c r="K4" s="52">
        <v>9</v>
      </c>
      <c r="L4" s="10">
        <f t="shared" si="0"/>
        <v>72</v>
      </c>
      <c r="M4" s="11">
        <f t="shared" si="1"/>
        <v>8</v>
      </c>
    </row>
    <row r="5" spans="1:13" ht="14.1" customHeight="1">
      <c r="A5" s="76" t="s">
        <v>17</v>
      </c>
      <c r="B5" s="52">
        <v>8</v>
      </c>
      <c r="C5" s="51">
        <v>7</v>
      </c>
      <c r="D5" s="51">
        <v>7</v>
      </c>
      <c r="E5" s="52">
        <v>8</v>
      </c>
      <c r="F5" s="50">
        <v>8</v>
      </c>
      <c r="G5" s="52">
        <v>8</v>
      </c>
      <c r="H5" s="52">
        <v>8</v>
      </c>
      <c r="I5" s="52">
        <v>8</v>
      </c>
      <c r="J5" s="96"/>
      <c r="K5" s="96"/>
      <c r="L5" s="10">
        <f t="shared" ref="L5" si="2">SUM(B5:K5)</f>
        <v>62</v>
      </c>
      <c r="M5" s="11">
        <f t="shared" ref="M5" si="3">+L5/COUNT(B5:K5)</f>
        <v>7.75</v>
      </c>
    </row>
    <row r="6" spans="1:13" ht="14.1" customHeight="1">
      <c r="A6" s="76" t="s">
        <v>58</v>
      </c>
      <c r="B6" s="52">
        <v>7</v>
      </c>
      <c r="C6" s="51">
        <v>7</v>
      </c>
      <c r="D6" s="87" t="s">
        <v>57</v>
      </c>
      <c r="E6" s="52">
        <v>8</v>
      </c>
      <c r="F6" s="52">
        <v>8</v>
      </c>
      <c r="G6" s="52">
        <v>8</v>
      </c>
      <c r="H6" s="52">
        <v>8</v>
      </c>
      <c r="I6" s="52">
        <v>9</v>
      </c>
      <c r="J6" s="52">
        <v>9</v>
      </c>
      <c r="K6" s="52">
        <v>9</v>
      </c>
      <c r="L6" s="10">
        <f t="shared" si="0"/>
        <v>73</v>
      </c>
      <c r="M6" s="11">
        <f t="shared" si="1"/>
        <v>8.1111111111111107</v>
      </c>
    </row>
    <row r="7" spans="1:13" ht="14.1" customHeight="1">
      <c r="A7" s="76" t="s">
        <v>59</v>
      </c>
      <c r="B7" s="52">
        <v>9</v>
      </c>
      <c r="C7" s="51">
        <v>7</v>
      </c>
      <c r="D7" s="51">
        <v>8</v>
      </c>
      <c r="E7" s="52">
        <v>8</v>
      </c>
      <c r="F7" s="50">
        <v>8</v>
      </c>
      <c r="G7" s="52">
        <v>8</v>
      </c>
      <c r="H7" s="52">
        <v>7</v>
      </c>
      <c r="I7" s="96"/>
      <c r="J7" s="96"/>
      <c r="K7" s="96"/>
      <c r="L7" s="10">
        <f t="shared" si="0"/>
        <v>55</v>
      </c>
      <c r="M7" s="11">
        <f t="shared" si="1"/>
        <v>7.8571428571428568</v>
      </c>
    </row>
    <row r="8" spans="1:13" ht="14.1" customHeight="1">
      <c r="A8" s="76" t="s">
        <v>60</v>
      </c>
      <c r="B8" s="52">
        <v>9</v>
      </c>
      <c r="C8" s="51">
        <v>8</v>
      </c>
      <c r="D8" s="51">
        <v>9</v>
      </c>
      <c r="E8" s="52">
        <v>8</v>
      </c>
      <c r="F8" s="50">
        <v>8</v>
      </c>
      <c r="G8" s="52">
        <v>8</v>
      </c>
      <c r="H8" s="52">
        <v>9</v>
      </c>
      <c r="I8" s="52">
        <v>7</v>
      </c>
      <c r="J8" s="96"/>
      <c r="K8" s="96"/>
      <c r="L8" s="10">
        <f t="shared" si="0"/>
        <v>66</v>
      </c>
      <c r="M8" s="11">
        <f t="shared" si="1"/>
        <v>8.25</v>
      </c>
    </row>
    <row r="9" spans="1:13" ht="14.1" customHeight="1">
      <c r="A9" s="76" t="s">
        <v>23</v>
      </c>
      <c r="B9" s="52">
        <v>7</v>
      </c>
      <c r="C9" s="51">
        <v>8</v>
      </c>
      <c r="D9" s="51">
        <v>7</v>
      </c>
      <c r="E9" s="87" t="s">
        <v>57</v>
      </c>
      <c r="F9" s="50">
        <v>7</v>
      </c>
      <c r="G9" s="52">
        <v>8</v>
      </c>
      <c r="H9" s="94" t="s">
        <v>61</v>
      </c>
      <c r="I9" s="52">
        <v>7</v>
      </c>
      <c r="J9" s="96"/>
      <c r="K9" s="96"/>
      <c r="L9" s="10">
        <f t="shared" si="0"/>
        <v>44</v>
      </c>
      <c r="M9" s="11">
        <f t="shared" si="1"/>
        <v>7.333333333333333</v>
      </c>
    </row>
    <row r="10" spans="1:13" ht="14.1" customHeight="1">
      <c r="A10" s="76" t="s">
        <v>35</v>
      </c>
      <c r="B10" s="52">
        <v>8</v>
      </c>
      <c r="C10" s="51">
        <v>8</v>
      </c>
      <c r="D10" s="51">
        <v>9</v>
      </c>
      <c r="E10" s="52">
        <v>9</v>
      </c>
      <c r="F10" s="50">
        <v>8</v>
      </c>
      <c r="G10" s="52">
        <v>9</v>
      </c>
      <c r="H10" s="52">
        <v>9</v>
      </c>
      <c r="I10" s="52">
        <v>8</v>
      </c>
      <c r="J10" s="96"/>
      <c r="K10" s="96"/>
      <c r="L10" s="10">
        <f t="shared" si="0"/>
        <v>68</v>
      </c>
      <c r="M10" s="11">
        <f t="shared" si="1"/>
        <v>8.5</v>
      </c>
    </row>
    <row r="11" spans="1:13" ht="14.1" customHeight="1">
      <c r="A11" s="76" t="s">
        <v>62</v>
      </c>
      <c r="B11" s="50">
        <v>9</v>
      </c>
      <c r="C11" s="51">
        <v>7</v>
      </c>
      <c r="D11" s="51">
        <v>8</v>
      </c>
      <c r="E11" s="52">
        <v>9</v>
      </c>
      <c r="F11" s="50">
        <v>8</v>
      </c>
      <c r="G11" s="52">
        <v>8</v>
      </c>
      <c r="H11" s="52">
        <v>7</v>
      </c>
      <c r="I11" s="96"/>
      <c r="J11" s="96"/>
      <c r="K11" s="96"/>
      <c r="L11" s="10">
        <f t="shared" si="0"/>
        <v>56</v>
      </c>
      <c r="M11" s="11">
        <f t="shared" si="1"/>
        <v>8</v>
      </c>
    </row>
    <row r="12" spans="1:13" ht="14.1" customHeight="1">
      <c r="A12" s="76" t="s">
        <v>63</v>
      </c>
      <c r="B12" s="87" t="s">
        <v>57</v>
      </c>
      <c r="C12" s="51">
        <v>7</v>
      </c>
      <c r="D12" s="51">
        <v>8</v>
      </c>
      <c r="E12" s="52">
        <v>8</v>
      </c>
      <c r="F12" s="50">
        <v>8</v>
      </c>
      <c r="G12" s="52">
        <v>8</v>
      </c>
      <c r="H12" s="94" t="s">
        <v>61</v>
      </c>
      <c r="I12" s="96"/>
      <c r="J12" s="96"/>
      <c r="K12" s="96"/>
      <c r="L12" s="10">
        <f t="shared" si="0"/>
        <v>39</v>
      </c>
      <c r="M12" s="11">
        <f t="shared" si="1"/>
        <v>7.8</v>
      </c>
    </row>
    <row r="13" spans="1:13" ht="14.1" customHeight="1">
      <c r="A13" s="76" t="s">
        <v>16</v>
      </c>
      <c r="B13" s="52">
        <v>7</v>
      </c>
      <c r="C13" s="51">
        <v>8</v>
      </c>
      <c r="D13" s="51">
        <v>7</v>
      </c>
      <c r="E13" s="52">
        <v>8</v>
      </c>
      <c r="F13" s="50">
        <v>8</v>
      </c>
      <c r="G13" s="52">
        <v>9</v>
      </c>
      <c r="H13" s="87" t="s">
        <v>57</v>
      </c>
      <c r="I13" s="96"/>
      <c r="J13" s="96"/>
      <c r="K13" s="96"/>
      <c r="L13" s="10">
        <f t="shared" si="0"/>
        <v>47</v>
      </c>
      <c r="M13" s="11">
        <f t="shared" si="1"/>
        <v>7.833333333333333</v>
      </c>
    </row>
    <row r="14" spans="1:13" ht="14.1" customHeight="1">
      <c r="A14" s="76" t="s">
        <v>38</v>
      </c>
      <c r="B14" s="52">
        <v>8</v>
      </c>
      <c r="C14" s="87" t="s">
        <v>57</v>
      </c>
      <c r="D14" s="51">
        <v>7</v>
      </c>
      <c r="E14" s="52">
        <v>8</v>
      </c>
      <c r="F14" s="52">
        <v>7</v>
      </c>
      <c r="G14" s="52">
        <v>8</v>
      </c>
      <c r="H14" s="52">
        <v>8</v>
      </c>
      <c r="I14" s="96"/>
      <c r="J14" s="96"/>
      <c r="K14" s="96"/>
      <c r="L14" s="10">
        <f t="shared" si="0"/>
        <v>46</v>
      </c>
      <c r="M14" s="11">
        <f t="shared" si="1"/>
        <v>7.666666666666667</v>
      </c>
    </row>
    <row r="15" spans="1:13" ht="14.1" customHeight="1">
      <c r="A15" s="76" t="s">
        <v>20</v>
      </c>
      <c r="B15" s="52">
        <v>7</v>
      </c>
      <c r="C15" s="51">
        <v>8</v>
      </c>
      <c r="D15" s="51">
        <v>7</v>
      </c>
      <c r="E15" s="50">
        <v>6</v>
      </c>
      <c r="F15" s="50">
        <v>7</v>
      </c>
      <c r="G15" s="52">
        <v>8</v>
      </c>
      <c r="H15" s="52">
        <v>8</v>
      </c>
      <c r="I15" s="52">
        <v>7</v>
      </c>
      <c r="J15" s="52">
        <v>7</v>
      </c>
      <c r="K15" s="96"/>
      <c r="L15" s="10">
        <f t="shared" si="0"/>
        <v>65</v>
      </c>
      <c r="M15" s="11">
        <f t="shared" si="1"/>
        <v>7.2222222222222223</v>
      </c>
    </row>
    <row r="16" spans="1:13" ht="14.1" customHeight="1">
      <c r="A16" s="76" t="s">
        <v>26</v>
      </c>
      <c r="B16" s="52">
        <v>8</v>
      </c>
      <c r="C16" s="51">
        <v>8</v>
      </c>
      <c r="D16" s="51">
        <v>9</v>
      </c>
      <c r="E16" s="50">
        <v>7</v>
      </c>
      <c r="F16" s="50">
        <v>7</v>
      </c>
      <c r="G16" s="52">
        <v>8</v>
      </c>
      <c r="H16" s="52">
        <v>7</v>
      </c>
      <c r="I16" s="96"/>
      <c r="J16" s="96"/>
      <c r="K16" s="96"/>
      <c r="L16" s="10">
        <f t="shared" ref="L16" si="4">SUM(B16:K16)</f>
        <v>54</v>
      </c>
      <c r="M16" s="11">
        <f t="shared" ref="M16" si="5">+L16/COUNT(B16:K16)</f>
        <v>7.7142857142857144</v>
      </c>
    </row>
    <row r="17" spans="1:14" ht="14.1" customHeight="1">
      <c r="A17" s="76" t="s">
        <v>18</v>
      </c>
      <c r="B17" s="52">
        <v>6</v>
      </c>
      <c r="C17" s="52">
        <v>8</v>
      </c>
      <c r="D17" s="51">
        <v>9</v>
      </c>
      <c r="E17" s="50">
        <v>8</v>
      </c>
      <c r="F17" s="50">
        <v>7</v>
      </c>
      <c r="G17" s="87" t="s">
        <v>57</v>
      </c>
      <c r="H17" s="52">
        <v>8</v>
      </c>
      <c r="I17" s="96"/>
      <c r="J17" s="96"/>
      <c r="K17" s="96"/>
      <c r="L17" s="10">
        <f t="shared" si="0"/>
        <v>46</v>
      </c>
      <c r="M17" s="11">
        <f t="shared" si="1"/>
        <v>7.666666666666667</v>
      </c>
    </row>
    <row r="18" spans="1:14" ht="14.1" customHeight="1">
      <c r="A18" s="76" t="s">
        <v>39</v>
      </c>
      <c r="B18" s="52">
        <v>8</v>
      </c>
      <c r="C18" s="51">
        <v>8</v>
      </c>
      <c r="D18" s="51">
        <v>8</v>
      </c>
      <c r="E18" s="52">
        <v>8</v>
      </c>
      <c r="F18" s="50">
        <v>9</v>
      </c>
      <c r="G18" s="52">
        <v>8</v>
      </c>
      <c r="H18" s="52">
        <v>8</v>
      </c>
      <c r="I18" s="96"/>
      <c r="J18" s="96"/>
      <c r="K18" s="96"/>
      <c r="L18" s="10">
        <f t="shared" ref="L18" si="6">SUM(B18:K18)</f>
        <v>57</v>
      </c>
      <c r="M18" s="11">
        <f t="shared" ref="M18" si="7">+L18/COUNT(B18:K18)</f>
        <v>8.1428571428571423</v>
      </c>
    </row>
    <row r="19" spans="1:14" ht="14.1" customHeight="1">
      <c r="A19" s="76" t="s">
        <v>64</v>
      </c>
      <c r="B19" s="52">
        <v>8</v>
      </c>
      <c r="C19" s="51">
        <v>9</v>
      </c>
      <c r="D19" s="51">
        <v>8</v>
      </c>
      <c r="E19" s="52">
        <v>8</v>
      </c>
      <c r="F19" s="50">
        <v>7</v>
      </c>
      <c r="G19" s="52">
        <v>8</v>
      </c>
      <c r="H19" s="52">
        <v>8</v>
      </c>
      <c r="I19" s="96"/>
      <c r="J19" s="96"/>
      <c r="K19" s="96"/>
      <c r="L19" s="10">
        <f t="shared" si="0"/>
        <v>56</v>
      </c>
      <c r="M19" s="11">
        <f t="shared" si="1"/>
        <v>8</v>
      </c>
    </row>
    <row r="20" spans="1:14" ht="14.1" customHeight="1">
      <c r="A20" s="76" t="s">
        <v>21</v>
      </c>
      <c r="B20" s="52">
        <v>8</v>
      </c>
      <c r="C20" s="51">
        <v>9</v>
      </c>
      <c r="D20" s="51">
        <v>8</v>
      </c>
      <c r="E20" s="52">
        <v>8</v>
      </c>
      <c r="F20" s="50">
        <v>8</v>
      </c>
      <c r="G20" s="50">
        <v>8</v>
      </c>
      <c r="H20" s="52">
        <v>9</v>
      </c>
      <c r="I20" s="96"/>
      <c r="J20" s="96"/>
      <c r="K20" s="96"/>
      <c r="L20" s="10">
        <f t="shared" si="0"/>
        <v>58</v>
      </c>
      <c r="M20" s="11">
        <f t="shared" si="1"/>
        <v>8.2857142857142865</v>
      </c>
    </row>
    <row r="21" spans="1:14" ht="14.1" customHeight="1">
      <c r="A21" s="76" t="s">
        <v>19</v>
      </c>
      <c r="B21" s="52">
        <v>9</v>
      </c>
      <c r="C21" s="51">
        <v>7</v>
      </c>
      <c r="D21" s="51">
        <v>9</v>
      </c>
      <c r="E21" s="52">
        <v>8</v>
      </c>
      <c r="F21" s="50">
        <v>8</v>
      </c>
      <c r="G21" s="52">
        <v>9</v>
      </c>
      <c r="H21" s="50">
        <v>8</v>
      </c>
      <c r="I21" s="96"/>
      <c r="J21" s="96"/>
      <c r="K21" s="96"/>
      <c r="L21" s="10">
        <f t="shared" si="0"/>
        <v>58</v>
      </c>
      <c r="M21" s="11">
        <f t="shared" si="1"/>
        <v>8.2857142857142865</v>
      </c>
    </row>
    <row r="22" spans="1:14" ht="14.1" customHeight="1">
      <c r="A22" s="6"/>
    </row>
    <row r="23" spans="1:14" ht="14.1" customHeight="1">
      <c r="A23" s="14" t="s">
        <v>50</v>
      </c>
      <c r="I23" s="107" t="s">
        <v>51</v>
      </c>
      <c r="J23" s="107"/>
      <c r="K23" s="107"/>
      <c r="L23" s="34">
        <f>+SUM(L3:L21)</f>
        <v>1093</v>
      </c>
      <c r="M23" s="35">
        <f>+L23/COUNT(B3:K21)</f>
        <v>7.9202898550724639</v>
      </c>
    </row>
    <row r="26" spans="1:14" ht="14.1" customHeight="1">
      <c r="A26" s="108" t="s">
        <v>52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10"/>
      <c r="L26" s="110"/>
      <c r="M26" s="110"/>
      <c r="N26" s="11"/>
    </row>
    <row r="27" spans="1:14" ht="14.1" customHeight="1">
      <c r="A27" s="111"/>
      <c r="B27" s="119"/>
      <c r="C27" s="119"/>
      <c r="D27" s="119"/>
      <c r="E27" s="119"/>
      <c r="F27" s="119"/>
      <c r="G27" s="119"/>
      <c r="H27" s="119"/>
      <c r="I27" s="119"/>
      <c r="J27" s="119"/>
      <c r="L27" s="5"/>
      <c r="M27" s="10"/>
      <c r="N27" s="11"/>
    </row>
    <row r="28" spans="1:14" ht="30.75" customHeight="1">
      <c r="A28" s="112" t="s">
        <v>53</v>
      </c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4"/>
      <c r="N28" s="115"/>
    </row>
    <row r="30" spans="1:14" ht="14.1" customHeight="1">
      <c r="A30" s="80" t="s">
        <v>65</v>
      </c>
      <c r="B30" s="81"/>
      <c r="C30" s="81"/>
      <c r="D30" s="81"/>
      <c r="E30" s="81"/>
      <c r="F30" s="79"/>
      <c r="G30" s="79"/>
      <c r="H30" s="82"/>
    </row>
  </sheetData>
  <sortState xmlns:xlrd2="http://schemas.microsoft.com/office/spreadsheetml/2017/richdata2" ref="A3:M21">
    <sortCondition ref="A3:A21"/>
  </sortState>
  <mergeCells count="4">
    <mergeCell ref="I23:K23"/>
    <mergeCell ref="A26:M26"/>
    <mergeCell ref="A27:J27"/>
    <mergeCell ref="A28:N28"/>
  </mergeCells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B4F9A-F6C8-4665-BADE-D93FA5C5C247}">
  <sheetPr>
    <tabColor rgb="FF00B0F0"/>
  </sheetPr>
  <dimension ref="A1:N23"/>
  <sheetViews>
    <sheetView workbookViewId="0">
      <pane ySplit="2" topLeftCell="A3" activePane="bottomLeft" state="frozen"/>
      <selection pane="bottomLeft" activeCell="C5" sqref="C5"/>
    </sheetView>
  </sheetViews>
  <sheetFormatPr defaultColWidth="9.140625" defaultRowHeight="14.1" customHeight="1"/>
  <cols>
    <col min="1" max="1" width="27.42578125" style="3" customWidth="1"/>
    <col min="2" max="11" width="4.140625" style="5" customWidth="1"/>
    <col min="12" max="12" width="5.5703125" style="10" bestFit="1" customWidth="1"/>
    <col min="13" max="13" width="8.5703125" style="11" bestFit="1" customWidth="1"/>
    <col min="14" max="16384" width="9.140625" style="3"/>
  </cols>
  <sheetData>
    <row r="1" spans="1:13" ht="14.1" customHeight="1">
      <c r="A1" s="19" t="s">
        <v>66</v>
      </c>
      <c r="B1" s="25"/>
      <c r="C1" s="25"/>
      <c r="D1" s="25"/>
      <c r="E1" s="25"/>
      <c r="F1" s="25"/>
      <c r="G1" s="25"/>
      <c r="H1" s="25"/>
      <c r="I1" s="15"/>
      <c r="J1" s="15"/>
      <c r="K1" s="15"/>
      <c r="L1" s="16"/>
      <c r="M1" s="17"/>
    </row>
    <row r="2" spans="1:13" s="9" customFormat="1" ht="14.1" customHeight="1">
      <c r="A2" s="18" t="s">
        <v>43</v>
      </c>
      <c r="B2" s="16">
        <v>1</v>
      </c>
      <c r="C2" s="16">
        <v>2</v>
      </c>
      <c r="D2" s="16">
        <v>3</v>
      </c>
      <c r="E2" s="16">
        <v>4</v>
      </c>
      <c r="F2" s="16">
        <v>5</v>
      </c>
      <c r="G2" s="16">
        <v>6</v>
      </c>
      <c r="H2" s="16">
        <v>7</v>
      </c>
      <c r="I2" s="16" t="s">
        <v>44</v>
      </c>
      <c r="J2" s="16" t="s">
        <v>45</v>
      </c>
      <c r="K2" s="16" t="s">
        <v>46</v>
      </c>
      <c r="L2" s="16" t="s">
        <v>47</v>
      </c>
      <c r="M2" s="17" t="s">
        <v>55</v>
      </c>
    </row>
    <row r="3" spans="1:13" ht="14.1" customHeight="1">
      <c r="A3" s="76" t="s">
        <v>25</v>
      </c>
      <c r="B3" s="52">
        <v>7</v>
      </c>
      <c r="C3" s="52">
        <v>9</v>
      </c>
      <c r="D3" s="51">
        <v>8</v>
      </c>
      <c r="E3" s="50">
        <v>8</v>
      </c>
      <c r="F3" s="50">
        <v>8</v>
      </c>
      <c r="G3" s="51">
        <v>8</v>
      </c>
      <c r="H3" s="51">
        <v>9</v>
      </c>
      <c r="I3" s="97"/>
      <c r="J3" s="51">
        <v>8</v>
      </c>
      <c r="K3" s="51">
        <v>8</v>
      </c>
      <c r="L3" s="10">
        <f t="shared" ref="L3:L16" si="0">SUM(B3:K3)</f>
        <v>73</v>
      </c>
      <c r="M3" s="11">
        <f t="shared" ref="M3:M16" si="1">+L3/COUNT(B3:K3)</f>
        <v>8.1111111111111107</v>
      </c>
    </row>
    <row r="4" spans="1:13" ht="14.1" customHeight="1">
      <c r="A4" s="76" t="s">
        <v>15</v>
      </c>
      <c r="B4" s="52">
        <v>7</v>
      </c>
      <c r="C4" s="52">
        <v>9</v>
      </c>
      <c r="D4" s="51">
        <v>8</v>
      </c>
      <c r="E4" s="51">
        <v>8</v>
      </c>
      <c r="F4" s="51">
        <v>7</v>
      </c>
      <c r="G4" s="52">
        <v>8</v>
      </c>
      <c r="H4" s="50">
        <v>9</v>
      </c>
      <c r="I4" s="97"/>
      <c r="J4" s="97"/>
      <c r="K4" s="97"/>
      <c r="L4" s="10">
        <f t="shared" si="0"/>
        <v>56</v>
      </c>
      <c r="M4" s="11">
        <f t="shared" si="1"/>
        <v>8</v>
      </c>
    </row>
    <row r="5" spans="1:13" ht="14.1" customHeight="1">
      <c r="A5" s="76" t="s">
        <v>31</v>
      </c>
      <c r="B5" s="52">
        <v>9</v>
      </c>
      <c r="C5" s="89">
        <v>1</v>
      </c>
      <c r="D5" s="51">
        <v>8</v>
      </c>
      <c r="E5" s="51">
        <v>8</v>
      </c>
      <c r="F5" s="52">
        <v>7</v>
      </c>
      <c r="G5" s="50">
        <v>7</v>
      </c>
      <c r="H5" s="94" t="s">
        <v>61</v>
      </c>
      <c r="I5" s="51">
        <v>8</v>
      </c>
      <c r="J5" s="97"/>
      <c r="K5" s="97"/>
      <c r="L5" s="10">
        <f t="shared" si="0"/>
        <v>48</v>
      </c>
      <c r="M5" s="11">
        <f t="shared" si="1"/>
        <v>6.8571428571428568</v>
      </c>
    </row>
    <row r="6" spans="1:13" ht="14.1" customHeight="1">
      <c r="A6" s="76" t="s">
        <v>27</v>
      </c>
      <c r="B6" s="52">
        <v>7</v>
      </c>
      <c r="C6" s="52">
        <v>8</v>
      </c>
      <c r="D6" s="51">
        <v>9</v>
      </c>
      <c r="E6" s="51">
        <v>8</v>
      </c>
      <c r="F6" s="51">
        <v>6</v>
      </c>
      <c r="G6" s="52">
        <v>8</v>
      </c>
      <c r="H6" s="51">
        <v>8</v>
      </c>
      <c r="I6" s="97"/>
      <c r="J6" s="97"/>
      <c r="K6" s="97"/>
      <c r="L6" s="10">
        <f t="shared" si="0"/>
        <v>54</v>
      </c>
      <c r="M6" s="11">
        <f t="shared" si="1"/>
        <v>7.7142857142857144</v>
      </c>
    </row>
    <row r="7" spans="1:13" ht="14.1" customHeight="1">
      <c r="A7" s="76" t="s">
        <v>23</v>
      </c>
      <c r="B7" s="52">
        <v>7</v>
      </c>
      <c r="C7" s="52">
        <v>8</v>
      </c>
      <c r="D7" s="51">
        <v>8</v>
      </c>
      <c r="E7" s="51">
        <v>8</v>
      </c>
      <c r="F7" s="50">
        <v>8</v>
      </c>
      <c r="G7" s="52">
        <v>8</v>
      </c>
      <c r="H7" s="94" t="s">
        <v>61</v>
      </c>
      <c r="I7" s="97"/>
      <c r="J7" s="97"/>
      <c r="K7" s="97"/>
      <c r="L7" s="10">
        <f t="shared" si="0"/>
        <v>47</v>
      </c>
      <c r="M7" s="11">
        <f t="shared" si="1"/>
        <v>7.833333333333333</v>
      </c>
    </row>
    <row r="8" spans="1:13" ht="14.1" customHeight="1">
      <c r="A8" s="76" t="s">
        <v>24</v>
      </c>
      <c r="B8" s="52">
        <v>8</v>
      </c>
      <c r="C8" s="52">
        <v>8</v>
      </c>
      <c r="D8" s="51">
        <v>8</v>
      </c>
      <c r="E8" s="51">
        <v>7</v>
      </c>
      <c r="F8" s="52">
        <v>8</v>
      </c>
      <c r="G8" s="52">
        <v>7</v>
      </c>
      <c r="H8" s="51">
        <v>9</v>
      </c>
      <c r="I8" s="97"/>
      <c r="J8" s="97"/>
      <c r="K8" s="97"/>
      <c r="L8" s="10">
        <f t="shared" si="0"/>
        <v>55</v>
      </c>
      <c r="M8" s="11">
        <f t="shared" si="1"/>
        <v>7.8571428571428568</v>
      </c>
    </row>
    <row r="9" spans="1:13" ht="14.1" customHeight="1">
      <c r="A9" s="76" t="s">
        <v>16</v>
      </c>
      <c r="B9" s="52">
        <v>9</v>
      </c>
      <c r="C9" s="52">
        <v>9</v>
      </c>
      <c r="D9" s="51">
        <v>7</v>
      </c>
      <c r="E9" s="51">
        <v>8</v>
      </c>
      <c r="F9" s="50">
        <v>8</v>
      </c>
      <c r="G9" s="51">
        <v>7</v>
      </c>
      <c r="H9" s="51">
        <v>9</v>
      </c>
      <c r="I9" s="51">
        <v>9</v>
      </c>
      <c r="J9" s="51">
        <v>8</v>
      </c>
      <c r="K9" s="97"/>
      <c r="L9" s="10">
        <f t="shared" si="0"/>
        <v>74</v>
      </c>
      <c r="M9" s="11">
        <f t="shared" si="1"/>
        <v>8.2222222222222214</v>
      </c>
    </row>
    <row r="10" spans="1:13" ht="14.1" customHeight="1">
      <c r="A10" s="76" t="s">
        <v>28</v>
      </c>
      <c r="B10" s="52">
        <v>8</v>
      </c>
      <c r="C10" s="52">
        <v>8</v>
      </c>
      <c r="D10" s="51">
        <v>8</v>
      </c>
      <c r="E10" s="51">
        <v>8</v>
      </c>
      <c r="F10" s="50">
        <v>7</v>
      </c>
      <c r="G10" s="51">
        <v>6</v>
      </c>
      <c r="H10" s="50">
        <v>8</v>
      </c>
      <c r="I10" s="51">
        <v>8</v>
      </c>
      <c r="J10" s="51">
        <v>9</v>
      </c>
      <c r="K10" s="51">
        <v>8</v>
      </c>
      <c r="L10" s="10">
        <f t="shared" si="0"/>
        <v>78</v>
      </c>
      <c r="M10" s="11">
        <f t="shared" si="1"/>
        <v>7.8</v>
      </c>
    </row>
    <row r="11" spans="1:13" ht="14.1" customHeight="1">
      <c r="A11" s="76" t="s">
        <v>20</v>
      </c>
      <c r="B11" s="50">
        <v>8</v>
      </c>
      <c r="C11" s="52">
        <v>9</v>
      </c>
      <c r="D11" s="51">
        <v>9</v>
      </c>
      <c r="E11" s="51">
        <v>9</v>
      </c>
      <c r="F11" s="50">
        <v>8</v>
      </c>
      <c r="G11" s="51">
        <v>7</v>
      </c>
      <c r="H11" s="51">
        <v>7</v>
      </c>
      <c r="I11" s="97"/>
      <c r="J11" s="96"/>
      <c r="K11" s="97"/>
      <c r="L11" s="10">
        <f t="shared" si="0"/>
        <v>57</v>
      </c>
      <c r="M11" s="11">
        <f t="shared" si="1"/>
        <v>8.1428571428571423</v>
      </c>
    </row>
    <row r="12" spans="1:13" ht="14.1" customHeight="1">
      <c r="A12" s="76" t="s">
        <v>26</v>
      </c>
      <c r="B12" s="52">
        <v>6</v>
      </c>
      <c r="C12" s="50">
        <v>9</v>
      </c>
      <c r="D12" s="51">
        <v>8</v>
      </c>
      <c r="E12" s="51">
        <v>9</v>
      </c>
      <c r="F12" s="50">
        <v>9</v>
      </c>
      <c r="G12" s="51">
        <v>7</v>
      </c>
      <c r="H12" s="51">
        <v>8</v>
      </c>
      <c r="I12" s="97"/>
      <c r="J12" s="97"/>
      <c r="K12" s="97"/>
      <c r="L12" s="10">
        <f t="shared" si="0"/>
        <v>56</v>
      </c>
      <c r="M12" s="11">
        <f t="shared" si="1"/>
        <v>8</v>
      </c>
    </row>
    <row r="13" spans="1:13" ht="14.1" customHeight="1">
      <c r="A13" s="76" t="s">
        <v>18</v>
      </c>
      <c r="B13" s="52">
        <v>7</v>
      </c>
      <c r="C13" s="52">
        <v>8</v>
      </c>
      <c r="D13" s="53">
        <v>9</v>
      </c>
      <c r="E13" s="89">
        <v>5</v>
      </c>
      <c r="F13" s="50">
        <v>9</v>
      </c>
      <c r="G13" s="52">
        <v>7</v>
      </c>
      <c r="H13" s="89">
        <v>5</v>
      </c>
      <c r="I13" s="51">
        <v>6</v>
      </c>
      <c r="J13" s="97"/>
      <c r="K13" s="97"/>
      <c r="L13" s="10">
        <f t="shared" si="0"/>
        <v>56</v>
      </c>
      <c r="M13" s="11">
        <f t="shared" si="1"/>
        <v>7</v>
      </c>
    </row>
    <row r="14" spans="1:13" ht="14.1" customHeight="1">
      <c r="A14" s="76" t="s">
        <v>22</v>
      </c>
      <c r="B14" s="52">
        <v>7</v>
      </c>
      <c r="C14" s="52">
        <v>9</v>
      </c>
      <c r="D14" s="50">
        <v>8</v>
      </c>
      <c r="E14" s="51">
        <v>8</v>
      </c>
      <c r="F14" s="50">
        <v>7</v>
      </c>
      <c r="G14" s="51">
        <v>8</v>
      </c>
      <c r="H14" s="51">
        <v>6</v>
      </c>
      <c r="I14" s="97"/>
      <c r="J14" s="51">
        <v>9</v>
      </c>
      <c r="K14" s="97"/>
      <c r="L14" s="10">
        <f t="shared" si="0"/>
        <v>62</v>
      </c>
      <c r="M14" s="11">
        <f t="shared" si="1"/>
        <v>7.75</v>
      </c>
    </row>
    <row r="15" spans="1:13" ht="14.1" customHeight="1">
      <c r="A15" s="76" t="s">
        <v>21</v>
      </c>
      <c r="B15" s="52">
        <v>8</v>
      </c>
      <c r="C15" s="52">
        <v>8</v>
      </c>
      <c r="D15" s="51">
        <v>8</v>
      </c>
      <c r="E15" s="52">
        <v>8</v>
      </c>
      <c r="F15" s="50">
        <v>8</v>
      </c>
      <c r="G15" s="51">
        <v>8</v>
      </c>
      <c r="H15" s="51">
        <v>8</v>
      </c>
      <c r="I15" s="97"/>
      <c r="J15" s="97"/>
      <c r="K15" s="97"/>
      <c r="L15" s="10">
        <f t="shared" si="0"/>
        <v>56</v>
      </c>
      <c r="M15" s="11">
        <f t="shared" si="1"/>
        <v>8</v>
      </c>
    </row>
    <row r="16" spans="1:13" ht="14.1" customHeight="1">
      <c r="A16" s="76" t="s">
        <v>19</v>
      </c>
      <c r="B16" s="52">
        <v>8</v>
      </c>
      <c r="C16" s="52">
        <v>8</v>
      </c>
      <c r="D16" s="52">
        <v>8</v>
      </c>
      <c r="E16" s="51">
        <v>8</v>
      </c>
      <c r="F16" s="51">
        <v>8</v>
      </c>
      <c r="G16" s="51">
        <v>8</v>
      </c>
      <c r="H16" s="51">
        <v>8</v>
      </c>
      <c r="I16" s="97"/>
      <c r="J16" s="97"/>
      <c r="K16" s="97"/>
      <c r="L16" s="10">
        <f t="shared" si="0"/>
        <v>56</v>
      </c>
      <c r="M16" s="11">
        <f t="shared" si="1"/>
        <v>8</v>
      </c>
    </row>
    <row r="17" spans="1:14" ht="14.1" customHeight="1">
      <c r="A17" s="6"/>
    </row>
    <row r="18" spans="1:14" ht="14.1" customHeight="1">
      <c r="A18" s="14" t="s">
        <v>50</v>
      </c>
      <c r="I18" s="107" t="s">
        <v>51</v>
      </c>
      <c r="J18" s="107"/>
      <c r="K18" s="107"/>
      <c r="L18" s="34">
        <f>+SUM(L3:L16)</f>
        <v>828</v>
      </c>
      <c r="M18" s="35">
        <f>+L18/COUNT(B3:K16)</f>
        <v>7.8113207547169807</v>
      </c>
    </row>
    <row r="21" spans="1:14" ht="14.1" customHeight="1">
      <c r="A21" s="108" t="s">
        <v>52</v>
      </c>
      <c r="B21" s="109"/>
      <c r="C21" s="109"/>
      <c r="D21" s="109"/>
      <c r="E21" s="109"/>
      <c r="F21" s="109"/>
      <c r="G21" s="109"/>
      <c r="H21" s="109"/>
      <c r="I21" s="109"/>
      <c r="J21" s="109"/>
      <c r="K21" s="110"/>
      <c r="L21" s="110"/>
      <c r="M21" s="110"/>
      <c r="N21" s="11"/>
    </row>
    <row r="22" spans="1:14" ht="14.1" customHeight="1">
      <c r="A22" s="111"/>
      <c r="B22" s="119"/>
      <c r="C22" s="119"/>
      <c r="D22" s="119"/>
      <c r="E22" s="119"/>
      <c r="F22" s="119"/>
      <c r="G22" s="119"/>
      <c r="H22" s="119"/>
      <c r="I22" s="119"/>
      <c r="J22" s="119"/>
      <c r="L22" s="5"/>
      <c r="M22" s="10"/>
      <c r="N22" s="11"/>
    </row>
    <row r="23" spans="1:14" ht="29.25" customHeight="1">
      <c r="A23" s="112" t="s">
        <v>53</v>
      </c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4"/>
      <c r="N23" s="115"/>
    </row>
  </sheetData>
  <sortState xmlns:xlrd2="http://schemas.microsoft.com/office/spreadsheetml/2017/richdata2" ref="A3:M16">
    <sortCondition ref="A3:A16"/>
  </sortState>
  <mergeCells count="4">
    <mergeCell ref="I18:K18"/>
    <mergeCell ref="A21:M21"/>
    <mergeCell ref="A22:J22"/>
    <mergeCell ref="A23:N23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1B661-76F9-49A2-955F-F1D41CDFE26F}">
  <sheetPr>
    <tabColor rgb="FF00B0F0"/>
  </sheetPr>
  <dimension ref="A1:N24"/>
  <sheetViews>
    <sheetView workbookViewId="0">
      <pane ySplit="2" topLeftCell="A3" activePane="bottomLeft" state="frozen"/>
      <selection pane="bottomLeft" activeCell="G4" sqref="G4"/>
    </sheetView>
  </sheetViews>
  <sheetFormatPr defaultColWidth="9.140625" defaultRowHeight="14.1" customHeight="1"/>
  <cols>
    <col min="1" max="1" width="27.42578125" style="3" customWidth="1"/>
    <col min="2" max="11" width="4.140625" style="5" customWidth="1"/>
    <col min="12" max="12" width="5.5703125" style="10" bestFit="1" customWidth="1"/>
    <col min="13" max="13" width="8.5703125" style="11" bestFit="1" customWidth="1"/>
    <col min="14" max="16384" width="9.140625" style="3"/>
  </cols>
  <sheetData>
    <row r="1" spans="1:13" ht="14.1" customHeight="1">
      <c r="A1" s="19" t="s">
        <v>67</v>
      </c>
      <c r="B1" s="25"/>
      <c r="C1" s="25"/>
      <c r="D1" s="25"/>
      <c r="E1" s="25"/>
      <c r="F1" s="25"/>
      <c r="G1" s="25"/>
      <c r="H1" s="25"/>
      <c r="I1" s="15"/>
      <c r="J1" s="15"/>
      <c r="K1" s="15"/>
      <c r="L1" s="16"/>
      <c r="M1" s="17"/>
    </row>
    <row r="2" spans="1:13" s="9" customFormat="1" ht="14.1" customHeight="1">
      <c r="A2" s="18" t="s">
        <v>43</v>
      </c>
      <c r="B2" s="16">
        <v>1</v>
      </c>
      <c r="C2" s="16">
        <v>2</v>
      </c>
      <c r="D2" s="16">
        <v>3</v>
      </c>
      <c r="E2" s="16">
        <v>4</v>
      </c>
      <c r="F2" s="16">
        <v>5</v>
      </c>
      <c r="G2" s="16">
        <v>6</v>
      </c>
      <c r="H2" s="16">
        <v>7</v>
      </c>
      <c r="I2" s="16" t="s">
        <v>44</v>
      </c>
      <c r="J2" s="16" t="s">
        <v>45</v>
      </c>
      <c r="K2" s="16" t="s">
        <v>46</v>
      </c>
      <c r="L2" s="16" t="s">
        <v>47</v>
      </c>
      <c r="M2" s="17" t="s">
        <v>55</v>
      </c>
    </row>
    <row r="3" spans="1:13" ht="14.1" customHeight="1">
      <c r="A3" s="76" t="s">
        <v>30</v>
      </c>
      <c r="B3" s="51">
        <v>7</v>
      </c>
      <c r="C3" s="52">
        <v>8</v>
      </c>
      <c r="D3" s="52">
        <v>7</v>
      </c>
      <c r="E3" s="51">
        <v>8</v>
      </c>
      <c r="F3" s="52">
        <v>7</v>
      </c>
      <c r="G3" s="50">
        <v>6</v>
      </c>
      <c r="H3" s="50">
        <v>8</v>
      </c>
      <c r="I3" s="96"/>
      <c r="J3" s="95"/>
      <c r="K3" s="95"/>
      <c r="L3" s="10">
        <f t="shared" ref="L3:L15" si="0">SUM(B3:K3)</f>
        <v>51</v>
      </c>
      <c r="M3" s="11">
        <f t="shared" ref="M3:M15" si="1">+L3/COUNT(B3:K3)</f>
        <v>7.2857142857142856</v>
      </c>
    </row>
    <row r="4" spans="1:13" ht="14.1" customHeight="1">
      <c r="A4" s="76" t="s">
        <v>25</v>
      </c>
      <c r="B4" s="51">
        <v>6</v>
      </c>
      <c r="C4" s="52">
        <v>8</v>
      </c>
      <c r="D4" s="52">
        <v>8</v>
      </c>
      <c r="E4" s="51">
        <v>8</v>
      </c>
      <c r="F4" s="50">
        <v>8</v>
      </c>
      <c r="G4" s="52">
        <v>8</v>
      </c>
      <c r="H4" s="52">
        <v>8</v>
      </c>
      <c r="I4" s="96"/>
      <c r="J4" s="52">
        <v>8</v>
      </c>
      <c r="K4" s="96"/>
      <c r="L4" s="10">
        <f t="shared" si="0"/>
        <v>62</v>
      </c>
      <c r="M4" s="11">
        <f t="shared" si="1"/>
        <v>7.75</v>
      </c>
    </row>
    <row r="5" spans="1:13" ht="14.1" customHeight="1">
      <c r="A5" s="76" t="s">
        <v>17</v>
      </c>
      <c r="B5" s="51">
        <v>8</v>
      </c>
      <c r="C5" s="52">
        <v>8</v>
      </c>
      <c r="D5" s="52">
        <v>7</v>
      </c>
      <c r="E5" s="51">
        <v>8</v>
      </c>
      <c r="F5" s="50">
        <v>8</v>
      </c>
      <c r="G5" s="52">
        <v>8</v>
      </c>
      <c r="H5" s="88" t="s">
        <v>57</v>
      </c>
      <c r="I5" s="96"/>
      <c r="J5" s="96"/>
      <c r="K5" s="96"/>
      <c r="L5" s="10">
        <f t="shared" si="0"/>
        <v>47</v>
      </c>
      <c r="M5" s="11">
        <f t="shared" si="1"/>
        <v>7.833333333333333</v>
      </c>
    </row>
    <row r="6" spans="1:13" ht="14.1" customHeight="1">
      <c r="A6" s="76" t="s">
        <v>59</v>
      </c>
      <c r="B6" s="51">
        <v>7</v>
      </c>
      <c r="C6" s="52">
        <v>6</v>
      </c>
      <c r="D6" s="52">
        <v>8</v>
      </c>
      <c r="E6" s="51">
        <v>8</v>
      </c>
      <c r="F6" s="88" t="s">
        <v>57</v>
      </c>
      <c r="G6" s="52">
        <v>7</v>
      </c>
      <c r="H6" s="52">
        <v>6</v>
      </c>
      <c r="I6" s="96"/>
      <c r="J6" s="96"/>
      <c r="K6" s="96"/>
      <c r="L6" s="10">
        <f t="shared" si="0"/>
        <v>42</v>
      </c>
      <c r="M6" s="11">
        <f t="shared" si="1"/>
        <v>7</v>
      </c>
    </row>
    <row r="7" spans="1:13" ht="14.1" customHeight="1">
      <c r="A7" s="76" t="s">
        <v>23</v>
      </c>
      <c r="B7" s="52">
        <v>9</v>
      </c>
      <c r="C7" s="52">
        <v>8</v>
      </c>
      <c r="D7" s="52">
        <v>6</v>
      </c>
      <c r="E7" s="51">
        <v>8</v>
      </c>
      <c r="F7" s="50">
        <v>7</v>
      </c>
      <c r="G7" s="52">
        <v>6</v>
      </c>
      <c r="H7" s="52">
        <v>6</v>
      </c>
      <c r="I7" s="96"/>
      <c r="J7" s="96"/>
      <c r="K7" s="96"/>
      <c r="L7" s="10">
        <f t="shared" si="0"/>
        <v>50</v>
      </c>
      <c r="M7" s="11">
        <f t="shared" si="1"/>
        <v>7.1428571428571432</v>
      </c>
    </row>
    <row r="8" spans="1:13" ht="14.1" customHeight="1">
      <c r="A8" s="76" t="s">
        <v>24</v>
      </c>
      <c r="B8" s="51">
        <v>7</v>
      </c>
      <c r="C8" s="52">
        <v>8</v>
      </c>
      <c r="D8" s="50">
        <v>8</v>
      </c>
      <c r="E8" s="51">
        <v>8</v>
      </c>
      <c r="F8" s="50">
        <v>8</v>
      </c>
      <c r="G8" s="52">
        <v>8</v>
      </c>
      <c r="H8" s="52">
        <v>8</v>
      </c>
      <c r="I8" s="96"/>
      <c r="J8" s="96"/>
      <c r="K8" s="96"/>
      <c r="L8" s="10">
        <f t="shared" si="0"/>
        <v>55</v>
      </c>
      <c r="M8" s="11">
        <f t="shared" si="1"/>
        <v>7.8571428571428568</v>
      </c>
    </row>
    <row r="9" spans="1:13" ht="14.1" customHeight="1">
      <c r="A9" s="76" t="s">
        <v>16</v>
      </c>
      <c r="B9" s="51">
        <v>8</v>
      </c>
      <c r="C9" s="52">
        <v>8</v>
      </c>
      <c r="D9" s="52">
        <v>8</v>
      </c>
      <c r="E9" s="50">
        <v>8</v>
      </c>
      <c r="F9" s="50">
        <v>8</v>
      </c>
      <c r="G9" s="52">
        <v>7</v>
      </c>
      <c r="H9" s="50">
        <v>7</v>
      </c>
      <c r="I9" s="52">
        <v>8</v>
      </c>
      <c r="J9" s="95"/>
      <c r="K9" s="95"/>
      <c r="L9" s="10">
        <f t="shared" si="0"/>
        <v>62</v>
      </c>
      <c r="M9" s="11">
        <f t="shared" si="1"/>
        <v>7.75</v>
      </c>
    </row>
    <row r="10" spans="1:13" ht="14.1" customHeight="1">
      <c r="A10" s="76" t="s">
        <v>28</v>
      </c>
      <c r="B10" s="52">
        <v>9</v>
      </c>
      <c r="C10" s="52">
        <v>6</v>
      </c>
      <c r="D10" s="52">
        <v>7</v>
      </c>
      <c r="E10" s="51">
        <v>7</v>
      </c>
      <c r="F10" s="50">
        <v>6</v>
      </c>
      <c r="G10" s="52">
        <v>7</v>
      </c>
      <c r="H10" s="89">
        <v>5</v>
      </c>
      <c r="I10" s="52">
        <v>6</v>
      </c>
      <c r="J10" s="52">
        <v>8</v>
      </c>
      <c r="K10" s="52">
        <v>6</v>
      </c>
      <c r="L10" s="10">
        <f t="shared" si="0"/>
        <v>67</v>
      </c>
      <c r="M10" s="11">
        <f t="shared" si="1"/>
        <v>6.7</v>
      </c>
    </row>
    <row r="11" spans="1:13" ht="14.1" customHeight="1">
      <c r="A11" s="76" t="s">
        <v>20</v>
      </c>
      <c r="B11" s="51">
        <v>8</v>
      </c>
      <c r="C11" s="52">
        <v>7</v>
      </c>
      <c r="D11" s="52">
        <v>8</v>
      </c>
      <c r="E11" s="51">
        <v>8</v>
      </c>
      <c r="F11" s="50">
        <v>9</v>
      </c>
      <c r="G11" s="88" t="s">
        <v>57</v>
      </c>
      <c r="H11" s="52">
        <v>8</v>
      </c>
      <c r="I11" s="52">
        <v>8</v>
      </c>
      <c r="J11" s="52">
        <v>8</v>
      </c>
      <c r="K11" s="52">
        <v>6</v>
      </c>
      <c r="L11" s="10">
        <f t="shared" si="0"/>
        <v>70</v>
      </c>
      <c r="M11" s="11">
        <f t="shared" si="1"/>
        <v>7.7777777777777777</v>
      </c>
    </row>
    <row r="12" spans="1:13" ht="14.1" customHeight="1">
      <c r="A12" s="76" t="s">
        <v>26</v>
      </c>
      <c r="B12" s="51">
        <v>7</v>
      </c>
      <c r="C12" s="52">
        <v>8</v>
      </c>
      <c r="D12" s="52">
        <v>8</v>
      </c>
      <c r="E12" s="88" t="s">
        <v>57</v>
      </c>
      <c r="F12" s="50">
        <v>8</v>
      </c>
      <c r="G12" s="52">
        <v>8</v>
      </c>
      <c r="H12" s="52">
        <v>8</v>
      </c>
      <c r="I12" s="52">
        <v>8</v>
      </c>
      <c r="J12" s="96"/>
      <c r="K12" s="96"/>
      <c r="L12" s="10">
        <f t="shared" si="0"/>
        <v>55</v>
      </c>
      <c r="M12" s="11">
        <f t="shared" si="1"/>
        <v>7.8571428571428568</v>
      </c>
    </row>
    <row r="13" spans="1:13" ht="14.1" customHeight="1">
      <c r="A13" s="76" t="s">
        <v>18</v>
      </c>
      <c r="B13" s="88" t="s">
        <v>57</v>
      </c>
      <c r="C13" s="52">
        <v>7</v>
      </c>
      <c r="D13" s="52">
        <v>8</v>
      </c>
      <c r="E13" s="51">
        <v>9</v>
      </c>
      <c r="F13" s="50">
        <v>9</v>
      </c>
      <c r="G13" s="52">
        <v>7</v>
      </c>
      <c r="H13" s="52">
        <v>8</v>
      </c>
      <c r="I13" s="96"/>
      <c r="J13" s="52">
        <v>8</v>
      </c>
      <c r="K13" s="96"/>
      <c r="L13" s="10">
        <f t="shared" si="0"/>
        <v>56</v>
      </c>
      <c r="M13" s="11">
        <f t="shared" si="1"/>
        <v>8</v>
      </c>
    </row>
    <row r="14" spans="1:13" ht="14.1" customHeight="1">
      <c r="A14" s="76" t="s">
        <v>64</v>
      </c>
      <c r="B14" s="51">
        <v>8</v>
      </c>
      <c r="C14" s="52">
        <v>7</v>
      </c>
      <c r="D14" s="88" t="s">
        <v>57</v>
      </c>
      <c r="E14" s="50">
        <v>8</v>
      </c>
      <c r="F14" s="50">
        <v>8</v>
      </c>
      <c r="G14" s="52">
        <v>8</v>
      </c>
      <c r="H14" s="50">
        <v>6</v>
      </c>
      <c r="I14" s="96"/>
      <c r="J14" s="95"/>
      <c r="K14" s="95"/>
      <c r="L14" s="10">
        <f t="shared" si="0"/>
        <v>45</v>
      </c>
      <c r="M14" s="11">
        <f t="shared" si="1"/>
        <v>7.5</v>
      </c>
    </row>
    <row r="15" spans="1:13" ht="14.1" customHeight="1">
      <c r="A15" s="76" t="s">
        <v>19</v>
      </c>
      <c r="B15" s="51">
        <v>8</v>
      </c>
      <c r="C15" s="88" t="s">
        <v>57</v>
      </c>
      <c r="D15" s="52">
        <v>8</v>
      </c>
      <c r="E15" s="50">
        <v>8</v>
      </c>
      <c r="F15" s="52">
        <v>9</v>
      </c>
      <c r="G15" s="50">
        <v>8</v>
      </c>
      <c r="H15" s="52">
        <v>8</v>
      </c>
      <c r="I15" s="95"/>
      <c r="J15" s="96"/>
      <c r="K15" s="96"/>
      <c r="L15" s="10">
        <f t="shared" si="0"/>
        <v>49</v>
      </c>
      <c r="M15" s="11">
        <f t="shared" si="1"/>
        <v>8.1666666666666661</v>
      </c>
    </row>
    <row r="16" spans="1:13" ht="14.1" customHeight="1">
      <c r="A16" s="6"/>
    </row>
    <row r="17" spans="1:14" ht="14.1" customHeight="1">
      <c r="A17" s="14" t="s">
        <v>50</v>
      </c>
      <c r="I17" s="107" t="s">
        <v>51</v>
      </c>
      <c r="J17" s="107"/>
      <c r="K17" s="107"/>
      <c r="L17" s="34">
        <f>+SUM(L3:L15)</f>
        <v>711</v>
      </c>
      <c r="M17" s="35">
        <f>+L17/COUNT(B3:K15)</f>
        <v>7.5638297872340425</v>
      </c>
    </row>
    <row r="19" spans="1:14" ht="14.1" customHeight="1">
      <c r="K19" s="13"/>
    </row>
    <row r="20" spans="1:14" ht="14.1" customHeight="1">
      <c r="A20" s="108" t="s">
        <v>52</v>
      </c>
      <c r="B20" s="109"/>
      <c r="C20" s="109"/>
      <c r="D20" s="109"/>
      <c r="E20" s="109"/>
      <c r="F20" s="109"/>
      <c r="G20" s="109"/>
      <c r="H20" s="109"/>
      <c r="I20" s="109"/>
      <c r="J20" s="109"/>
      <c r="K20" s="110"/>
      <c r="L20" s="110"/>
      <c r="M20" s="110"/>
      <c r="N20" s="11"/>
    </row>
    <row r="21" spans="1:14" ht="14.1" customHeight="1">
      <c r="A21" s="111"/>
      <c r="B21" s="119"/>
      <c r="C21" s="119"/>
      <c r="D21" s="119"/>
      <c r="E21" s="119"/>
      <c r="F21" s="119"/>
      <c r="G21" s="119"/>
      <c r="H21" s="119"/>
      <c r="I21" s="119"/>
      <c r="J21" s="119"/>
      <c r="L21" s="5"/>
      <c r="M21" s="10"/>
      <c r="N21" s="11"/>
    </row>
    <row r="22" spans="1:14" ht="29.25" customHeight="1">
      <c r="A22" s="112" t="s">
        <v>53</v>
      </c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4"/>
      <c r="N22" s="115"/>
    </row>
    <row r="24" spans="1:14" ht="14.1" customHeight="1">
      <c r="B24" s="3"/>
      <c r="C24" s="3"/>
      <c r="D24" s="3"/>
      <c r="E24" s="3"/>
    </row>
  </sheetData>
  <sortState xmlns:xlrd2="http://schemas.microsoft.com/office/spreadsheetml/2017/richdata2" ref="A3:M15">
    <sortCondition ref="A3:A15"/>
  </sortState>
  <mergeCells count="4">
    <mergeCell ref="I17:K17"/>
    <mergeCell ref="A20:M20"/>
    <mergeCell ref="A21:J21"/>
    <mergeCell ref="A22:N22"/>
  </mergeCells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95273-CF1E-45E1-94F1-FB5EB66F2CC7}">
  <sheetPr>
    <tabColor rgb="FFFF00FF"/>
  </sheetPr>
  <dimension ref="A1:Q24"/>
  <sheetViews>
    <sheetView workbookViewId="0">
      <pane ySplit="2" topLeftCell="A3" activePane="bottomLeft" state="frozen"/>
      <selection pane="bottomLeft" activeCell="Q7" sqref="Q7"/>
    </sheetView>
  </sheetViews>
  <sheetFormatPr defaultColWidth="9.140625" defaultRowHeight="14.1" customHeight="1"/>
  <cols>
    <col min="1" max="1" width="28" style="3" customWidth="1"/>
    <col min="2" max="12" width="4.140625" style="12" customWidth="1"/>
    <col min="13" max="13" width="5.5703125" style="10" bestFit="1" customWidth="1"/>
    <col min="14" max="14" width="8.5703125" style="11" bestFit="1" customWidth="1"/>
    <col min="15" max="16384" width="9.140625" style="3"/>
  </cols>
  <sheetData>
    <row r="1" spans="1:14" ht="14.1" customHeight="1">
      <c r="A1" s="54" t="s">
        <v>68</v>
      </c>
      <c r="B1" s="55"/>
      <c r="C1" s="55"/>
      <c r="D1" s="55"/>
      <c r="E1" s="55"/>
      <c r="F1" s="55"/>
      <c r="G1" s="55"/>
      <c r="H1" s="55"/>
      <c r="I1" s="55"/>
      <c r="J1" s="55"/>
      <c r="K1" s="56"/>
      <c r="L1" s="56"/>
      <c r="M1" s="57"/>
      <c r="N1" s="58"/>
    </row>
    <row r="2" spans="1:14" s="9" customFormat="1" ht="14.1" customHeight="1">
      <c r="A2" s="59" t="s">
        <v>43</v>
      </c>
      <c r="B2" s="60">
        <v>1</v>
      </c>
      <c r="C2" s="60">
        <v>2</v>
      </c>
      <c r="D2" s="60">
        <v>3</v>
      </c>
      <c r="E2" s="60">
        <v>4</v>
      </c>
      <c r="F2" s="60">
        <v>5</v>
      </c>
      <c r="G2" s="60">
        <v>6</v>
      </c>
      <c r="H2" s="60">
        <v>7</v>
      </c>
      <c r="I2" s="60">
        <v>8</v>
      </c>
      <c r="J2" s="60" t="s">
        <v>44</v>
      </c>
      <c r="K2" s="60" t="s">
        <v>45</v>
      </c>
      <c r="L2" s="60" t="s">
        <v>46</v>
      </c>
      <c r="M2" s="57" t="s">
        <v>47</v>
      </c>
      <c r="N2" s="58" t="s">
        <v>55</v>
      </c>
    </row>
    <row r="3" spans="1:14" ht="14.1" customHeight="1">
      <c r="A3" s="36" t="s">
        <v>69</v>
      </c>
      <c r="B3" s="51">
        <v>7</v>
      </c>
      <c r="C3" s="51">
        <v>7</v>
      </c>
      <c r="D3" s="91" t="s">
        <v>57</v>
      </c>
      <c r="E3" s="51">
        <v>9</v>
      </c>
      <c r="F3" s="94" t="s">
        <v>61</v>
      </c>
      <c r="G3" s="53">
        <v>8</v>
      </c>
      <c r="H3" s="53">
        <v>8</v>
      </c>
      <c r="I3" s="94" t="s">
        <v>61</v>
      </c>
      <c r="J3" s="52">
        <v>8</v>
      </c>
      <c r="K3" s="51">
        <v>7</v>
      </c>
      <c r="L3" s="102"/>
      <c r="M3" s="49">
        <f t="shared" ref="M3:M17" si="0">SUM(B3:L3)</f>
        <v>54</v>
      </c>
      <c r="N3" s="37">
        <f t="shared" ref="N3:N17" si="1">+M3/COUNT(B3:L3)</f>
        <v>7.7142857142857144</v>
      </c>
    </row>
    <row r="4" spans="1:14" ht="14.1" customHeight="1">
      <c r="A4" s="36" t="s">
        <v>70</v>
      </c>
      <c r="B4" s="51">
        <v>8</v>
      </c>
      <c r="C4" s="51">
        <v>8</v>
      </c>
      <c r="D4" s="51">
        <v>6</v>
      </c>
      <c r="E4" s="51">
        <v>9</v>
      </c>
      <c r="F4" s="91" t="s">
        <v>57</v>
      </c>
      <c r="G4" s="53">
        <v>8</v>
      </c>
      <c r="H4" s="53">
        <v>7</v>
      </c>
      <c r="I4" s="94" t="s">
        <v>61</v>
      </c>
      <c r="J4" s="51">
        <v>7</v>
      </c>
      <c r="K4" s="51">
        <v>8</v>
      </c>
      <c r="L4" s="102"/>
      <c r="M4" s="49">
        <f t="shared" si="0"/>
        <v>61</v>
      </c>
      <c r="N4" s="37">
        <f t="shared" si="1"/>
        <v>7.625</v>
      </c>
    </row>
    <row r="5" spans="1:14" ht="14.1" customHeight="1">
      <c r="A5" s="36" t="s">
        <v>15</v>
      </c>
      <c r="B5" s="51">
        <v>7</v>
      </c>
      <c r="C5" s="51">
        <v>9</v>
      </c>
      <c r="D5" s="51">
        <v>7</v>
      </c>
      <c r="E5" s="51">
        <v>8</v>
      </c>
      <c r="F5" s="94" t="s">
        <v>61</v>
      </c>
      <c r="G5" s="53">
        <v>9</v>
      </c>
      <c r="H5" s="53">
        <v>8</v>
      </c>
      <c r="I5" s="94" t="s">
        <v>61</v>
      </c>
      <c r="J5" s="101"/>
      <c r="K5" s="102"/>
      <c r="L5" s="102"/>
      <c r="M5" s="49">
        <f t="shared" si="0"/>
        <v>48</v>
      </c>
      <c r="N5" s="37">
        <f t="shared" si="1"/>
        <v>8</v>
      </c>
    </row>
    <row r="6" spans="1:14" ht="14.1" customHeight="1">
      <c r="A6" s="36" t="s">
        <v>59</v>
      </c>
      <c r="B6" s="51">
        <v>8</v>
      </c>
      <c r="C6" s="51">
        <v>8</v>
      </c>
      <c r="D6" s="51">
        <v>8</v>
      </c>
      <c r="E6" s="51">
        <v>8</v>
      </c>
      <c r="F6" s="94" t="s">
        <v>61</v>
      </c>
      <c r="G6" s="53">
        <v>8</v>
      </c>
      <c r="H6" s="53">
        <v>8</v>
      </c>
      <c r="I6" s="53">
        <v>8</v>
      </c>
      <c r="J6" s="53">
        <v>8</v>
      </c>
      <c r="K6" s="102"/>
      <c r="L6" s="102"/>
      <c r="M6" s="49">
        <f t="shared" si="0"/>
        <v>64</v>
      </c>
      <c r="N6" s="37">
        <f t="shared" si="1"/>
        <v>8</v>
      </c>
    </row>
    <row r="7" spans="1:14" ht="14.1" customHeight="1">
      <c r="A7" s="76" t="s">
        <v>23</v>
      </c>
      <c r="B7" s="51">
        <v>8</v>
      </c>
      <c r="C7" s="51">
        <v>8</v>
      </c>
      <c r="D7" s="51">
        <v>8</v>
      </c>
      <c r="E7" s="91" t="s">
        <v>57</v>
      </c>
      <c r="F7" s="94" t="s">
        <v>61</v>
      </c>
      <c r="G7" s="53">
        <v>8</v>
      </c>
      <c r="H7" s="53">
        <v>8</v>
      </c>
      <c r="I7" s="52">
        <v>8</v>
      </c>
      <c r="J7" s="101"/>
      <c r="K7" s="102"/>
      <c r="L7" s="102"/>
      <c r="M7" s="49">
        <f t="shared" si="0"/>
        <v>48</v>
      </c>
      <c r="N7" s="37">
        <f t="shared" si="1"/>
        <v>8</v>
      </c>
    </row>
    <row r="8" spans="1:14" ht="14.1" customHeight="1">
      <c r="A8" s="36" t="s">
        <v>35</v>
      </c>
      <c r="B8" s="51">
        <v>8</v>
      </c>
      <c r="C8" s="51">
        <v>8</v>
      </c>
      <c r="D8" s="51">
        <v>8</v>
      </c>
      <c r="E8" s="51">
        <v>9</v>
      </c>
      <c r="F8" s="94" t="s">
        <v>61</v>
      </c>
      <c r="G8" s="91" t="s">
        <v>57</v>
      </c>
      <c r="H8" s="53">
        <v>9</v>
      </c>
      <c r="I8" s="94" t="s">
        <v>61</v>
      </c>
      <c r="J8" s="102"/>
      <c r="K8" s="102"/>
      <c r="L8" s="102"/>
      <c r="M8" s="49">
        <f t="shared" si="0"/>
        <v>42</v>
      </c>
      <c r="N8" s="37">
        <f t="shared" si="1"/>
        <v>8.4</v>
      </c>
    </row>
    <row r="9" spans="1:14" ht="14.1" customHeight="1">
      <c r="A9" s="36" t="s">
        <v>71</v>
      </c>
      <c r="B9" s="91" t="s">
        <v>57</v>
      </c>
      <c r="C9" s="51">
        <v>7</v>
      </c>
      <c r="D9" s="51">
        <v>7</v>
      </c>
      <c r="E9" s="51">
        <v>9</v>
      </c>
      <c r="F9" s="94" t="s">
        <v>61</v>
      </c>
      <c r="G9" s="53">
        <v>8</v>
      </c>
      <c r="H9" s="53">
        <v>8</v>
      </c>
      <c r="I9" s="52">
        <v>8</v>
      </c>
      <c r="J9" s="101"/>
      <c r="K9" s="102"/>
      <c r="L9" s="102"/>
      <c r="M9" s="49">
        <f t="shared" si="0"/>
        <v>47</v>
      </c>
      <c r="N9" s="37">
        <f t="shared" si="1"/>
        <v>7.833333333333333</v>
      </c>
    </row>
    <row r="10" spans="1:14" ht="14.1" customHeight="1">
      <c r="A10" s="36" t="s">
        <v>16</v>
      </c>
      <c r="B10" s="51">
        <v>8</v>
      </c>
      <c r="C10" s="51">
        <v>9</v>
      </c>
      <c r="D10" s="51">
        <v>8</v>
      </c>
      <c r="E10" s="51">
        <v>8</v>
      </c>
      <c r="F10" s="94" t="s">
        <v>61</v>
      </c>
      <c r="G10" s="53">
        <v>8</v>
      </c>
      <c r="H10" s="53">
        <v>9</v>
      </c>
      <c r="I10" s="91" t="s">
        <v>57</v>
      </c>
      <c r="J10" s="100"/>
      <c r="K10" s="102"/>
      <c r="L10" s="102"/>
      <c r="M10" s="49">
        <f t="shared" si="0"/>
        <v>50</v>
      </c>
      <c r="N10" s="37">
        <f t="shared" si="1"/>
        <v>8.3333333333333339</v>
      </c>
    </row>
    <row r="11" spans="1:14" ht="14.1" customHeight="1">
      <c r="A11" s="36" t="s">
        <v>28</v>
      </c>
      <c r="B11" s="51">
        <v>8</v>
      </c>
      <c r="C11" s="51">
        <v>9</v>
      </c>
      <c r="D11" s="51">
        <v>7</v>
      </c>
      <c r="E11" s="51">
        <v>8</v>
      </c>
      <c r="F11" s="94" t="s">
        <v>61</v>
      </c>
      <c r="G11" s="53">
        <v>8</v>
      </c>
      <c r="H11" s="51">
        <v>8</v>
      </c>
      <c r="I11" s="53">
        <v>8</v>
      </c>
      <c r="J11" s="53">
        <v>8</v>
      </c>
      <c r="K11" s="102"/>
      <c r="L11" s="102"/>
      <c r="M11" s="49">
        <f t="shared" si="0"/>
        <v>64</v>
      </c>
      <c r="N11" s="37">
        <f t="shared" si="1"/>
        <v>8</v>
      </c>
    </row>
    <row r="12" spans="1:14" ht="14.1" customHeight="1">
      <c r="A12" s="36" t="s">
        <v>38</v>
      </c>
      <c r="B12" s="51">
        <v>7</v>
      </c>
      <c r="C12" s="51">
        <v>8</v>
      </c>
      <c r="D12" s="51">
        <v>8</v>
      </c>
      <c r="E12" s="51">
        <v>9</v>
      </c>
      <c r="F12" s="94" t="s">
        <v>61</v>
      </c>
      <c r="G12" s="53">
        <v>8</v>
      </c>
      <c r="H12" s="91" t="s">
        <v>57</v>
      </c>
      <c r="I12" s="53">
        <v>8</v>
      </c>
      <c r="J12" s="100"/>
      <c r="K12" s="102"/>
      <c r="L12" s="102"/>
      <c r="M12" s="49">
        <f t="shared" si="0"/>
        <v>48</v>
      </c>
      <c r="N12" s="37">
        <f t="shared" si="1"/>
        <v>8</v>
      </c>
    </row>
    <row r="13" spans="1:14" ht="14.1" customHeight="1">
      <c r="A13" s="36" t="s">
        <v>72</v>
      </c>
      <c r="B13" s="51">
        <v>8</v>
      </c>
      <c r="C13" s="51">
        <v>9</v>
      </c>
      <c r="D13" s="51">
        <v>8</v>
      </c>
      <c r="E13" s="51">
        <v>7</v>
      </c>
      <c r="F13" s="94" t="s">
        <v>61</v>
      </c>
      <c r="G13" s="51">
        <v>8</v>
      </c>
      <c r="H13" s="53">
        <v>8</v>
      </c>
      <c r="I13" s="94" t="s">
        <v>61</v>
      </c>
      <c r="J13" s="53">
        <v>8</v>
      </c>
      <c r="K13" s="102"/>
      <c r="L13" s="102"/>
      <c r="M13" s="49">
        <f t="shared" si="0"/>
        <v>56</v>
      </c>
      <c r="N13" s="37">
        <f t="shared" si="1"/>
        <v>8</v>
      </c>
    </row>
    <row r="14" spans="1:14" ht="14.1" customHeight="1">
      <c r="A14" s="36" t="s">
        <v>73</v>
      </c>
      <c r="B14" s="51">
        <v>8</v>
      </c>
      <c r="C14" s="51">
        <v>8</v>
      </c>
      <c r="D14" s="51">
        <v>8</v>
      </c>
      <c r="E14" s="51">
        <v>8</v>
      </c>
      <c r="F14" s="53">
        <v>9</v>
      </c>
      <c r="G14" s="53">
        <v>8</v>
      </c>
      <c r="H14" s="53">
        <v>8</v>
      </c>
      <c r="I14" s="94" t="s">
        <v>61</v>
      </c>
      <c r="J14" s="52">
        <v>8</v>
      </c>
      <c r="K14" s="51">
        <v>7</v>
      </c>
      <c r="L14" s="51">
        <v>9</v>
      </c>
      <c r="M14" s="49">
        <f t="shared" si="0"/>
        <v>81</v>
      </c>
      <c r="N14" s="37">
        <f t="shared" si="1"/>
        <v>8.1</v>
      </c>
    </row>
    <row r="15" spans="1:14" ht="14.1" customHeight="1">
      <c r="A15" s="36" t="s">
        <v>18</v>
      </c>
      <c r="B15" s="51">
        <v>8</v>
      </c>
      <c r="C15" s="91" t="s">
        <v>57</v>
      </c>
      <c r="D15" s="51">
        <v>8</v>
      </c>
      <c r="E15" s="51">
        <v>9</v>
      </c>
      <c r="F15" s="94" t="s">
        <v>61</v>
      </c>
      <c r="G15" s="53">
        <v>9</v>
      </c>
      <c r="H15" s="53">
        <v>8</v>
      </c>
      <c r="I15" s="51">
        <v>8</v>
      </c>
      <c r="J15" s="53">
        <v>8</v>
      </c>
      <c r="K15" s="51">
        <v>8</v>
      </c>
      <c r="L15" s="51">
        <v>9</v>
      </c>
      <c r="M15" s="49">
        <f t="shared" si="0"/>
        <v>75</v>
      </c>
      <c r="N15" s="37">
        <f t="shared" si="1"/>
        <v>8.3333333333333339</v>
      </c>
    </row>
    <row r="16" spans="1:14" ht="14.1" customHeight="1">
      <c r="A16" s="36" t="s">
        <v>22</v>
      </c>
      <c r="B16" s="51">
        <v>7</v>
      </c>
      <c r="C16" s="51">
        <v>8</v>
      </c>
      <c r="D16" s="51">
        <v>8</v>
      </c>
      <c r="E16" s="51">
        <v>8</v>
      </c>
      <c r="F16" s="53">
        <v>9</v>
      </c>
      <c r="G16" s="53">
        <v>8</v>
      </c>
      <c r="H16" s="53">
        <v>8</v>
      </c>
      <c r="I16" s="53">
        <v>8</v>
      </c>
      <c r="J16" s="53">
        <v>8</v>
      </c>
      <c r="K16" s="102"/>
      <c r="L16" s="102"/>
      <c r="M16" s="49">
        <f t="shared" si="0"/>
        <v>72</v>
      </c>
      <c r="N16" s="37">
        <f t="shared" si="1"/>
        <v>8</v>
      </c>
    </row>
    <row r="17" spans="1:17" ht="14.1" customHeight="1">
      <c r="A17" s="36" t="s">
        <v>74</v>
      </c>
      <c r="B17" s="51">
        <v>7</v>
      </c>
      <c r="C17" s="51">
        <v>8</v>
      </c>
      <c r="D17" s="51">
        <v>8</v>
      </c>
      <c r="E17" s="51">
        <v>8</v>
      </c>
      <c r="F17" s="94" t="s">
        <v>61</v>
      </c>
      <c r="G17" s="53">
        <v>7</v>
      </c>
      <c r="H17" s="53">
        <v>8</v>
      </c>
      <c r="I17" s="52">
        <v>8</v>
      </c>
      <c r="J17" s="101"/>
      <c r="K17" s="102"/>
      <c r="L17" s="102"/>
      <c r="M17" s="49">
        <f t="shared" si="0"/>
        <v>54</v>
      </c>
      <c r="N17" s="37">
        <f t="shared" si="1"/>
        <v>7.7142857142857144</v>
      </c>
    </row>
    <row r="18" spans="1:17" ht="14.1" customHeight="1">
      <c r="A18" s="6"/>
    </row>
    <row r="19" spans="1:17" ht="14.1" customHeight="1">
      <c r="A19" s="14" t="s">
        <v>50</v>
      </c>
      <c r="I19" s="66"/>
      <c r="J19" s="66"/>
      <c r="K19" s="67" t="s">
        <v>55</v>
      </c>
      <c r="L19" s="67"/>
      <c r="M19" s="68">
        <f>+SUM(M3:M17)</f>
        <v>864</v>
      </c>
      <c r="N19" s="69">
        <f>+M19/COUNT(B3:L17)</f>
        <v>8</v>
      </c>
    </row>
    <row r="22" spans="1:17" ht="14.1" customHeight="1">
      <c r="A22" s="108" t="s">
        <v>52</v>
      </c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10"/>
      <c r="O22" s="110"/>
      <c r="P22" s="110"/>
      <c r="Q22" s="11"/>
    </row>
    <row r="23" spans="1:17" ht="14.1" customHeight="1">
      <c r="A23" s="111"/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5"/>
      <c r="O23" s="5"/>
      <c r="P23" s="10"/>
      <c r="Q23" s="11"/>
    </row>
    <row r="24" spans="1:17" ht="29.25" customHeight="1">
      <c r="A24" s="112" t="s">
        <v>53</v>
      </c>
      <c r="B24" s="113"/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13"/>
      <c r="P24" s="114"/>
      <c r="Q24" s="115"/>
    </row>
  </sheetData>
  <sortState xmlns:xlrd2="http://schemas.microsoft.com/office/spreadsheetml/2017/richdata2" ref="A3:N17">
    <sortCondition ref="A3:A17"/>
  </sortState>
  <mergeCells count="3">
    <mergeCell ref="A22:P22"/>
    <mergeCell ref="A23:M23"/>
    <mergeCell ref="A24:Q24"/>
  </mergeCells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6464E-F8FA-4DD1-85CB-C7F313B2189F}">
  <sheetPr>
    <tabColor rgb="FF00B0F0"/>
  </sheetPr>
  <dimension ref="A1:N26"/>
  <sheetViews>
    <sheetView topLeftCell="A3" workbookViewId="0">
      <selection activeCell="I14" sqref="I14"/>
    </sheetView>
  </sheetViews>
  <sheetFormatPr defaultColWidth="9.140625" defaultRowHeight="14.1" customHeight="1"/>
  <cols>
    <col min="1" max="1" width="24.140625" style="3" customWidth="1"/>
    <col min="2" max="3" width="4.140625" style="5" bestFit="1" customWidth="1"/>
    <col min="4" max="10" width="3.5703125" style="5" customWidth="1"/>
    <col min="11" max="11" width="4" style="5" customWidth="1"/>
    <col min="12" max="12" width="5.5703125" style="10" bestFit="1" customWidth="1"/>
    <col min="13" max="13" width="8.5703125" style="11" bestFit="1" customWidth="1"/>
    <col min="14" max="16384" width="9.140625" style="3"/>
  </cols>
  <sheetData>
    <row r="1" spans="1:13" ht="14.1" customHeight="1">
      <c r="A1" s="19" t="s">
        <v>75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6"/>
      <c r="M1" s="17"/>
    </row>
    <row r="2" spans="1:13" s="9" customFormat="1" ht="14.1" customHeight="1">
      <c r="A2" s="18" t="s">
        <v>43</v>
      </c>
      <c r="B2" s="16">
        <v>1</v>
      </c>
      <c r="C2" s="16">
        <v>2</v>
      </c>
      <c r="D2" s="16">
        <v>3</v>
      </c>
      <c r="E2" s="16">
        <v>4</v>
      </c>
      <c r="F2" s="16">
        <v>5</v>
      </c>
      <c r="G2" s="16">
        <v>6</v>
      </c>
      <c r="H2" s="16">
        <v>7</v>
      </c>
      <c r="I2" s="16" t="s">
        <v>44</v>
      </c>
      <c r="J2" s="16" t="s">
        <v>45</v>
      </c>
      <c r="K2" s="16" t="s">
        <v>46</v>
      </c>
      <c r="L2" s="16" t="s">
        <v>47</v>
      </c>
      <c r="M2" s="17" t="s">
        <v>55</v>
      </c>
    </row>
    <row r="3" spans="1:13" ht="14.1" customHeight="1">
      <c r="A3" s="36" t="s">
        <v>30</v>
      </c>
      <c r="B3" s="53">
        <v>7</v>
      </c>
      <c r="C3" s="53">
        <v>7</v>
      </c>
      <c r="D3" s="50">
        <v>7</v>
      </c>
      <c r="E3" s="50">
        <v>8</v>
      </c>
      <c r="F3" s="50">
        <v>8</v>
      </c>
      <c r="G3" s="50">
        <v>6</v>
      </c>
      <c r="H3" s="50">
        <v>8</v>
      </c>
      <c r="I3" s="95"/>
      <c r="J3" s="95"/>
      <c r="K3" s="95"/>
      <c r="L3" s="49">
        <f t="shared" ref="L3:L18" si="0">SUM(B3:K3)</f>
        <v>51</v>
      </c>
      <c r="M3" s="37">
        <f t="shared" ref="M3:M18" si="1">+L3/COUNT(B3:K3)</f>
        <v>7.2857142857142856</v>
      </c>
    </row>
    <row r="4" spans="1:13" ht="14.1" customHeight="1">
      <c r="A4" s="36" t="s">
        <v>25</v>
      </c>
      <c r="B4" s="53">
        <v>8</v>
      </c>
      <c r="C4" s="53">
        <v>8</v>
      </c>
      <c r="D4" s="50">
        <v>7</v>
      </c>
      <c r="E4" s="53">
        <v>8</v>
      </c>
      <c r="F4" s="50">
        <v>7</v>
      </c>
      <c r="G4" s="50">
        <v>7</v>
      </c>
      <c r="H4" s="50">
        <v>7</v>
      </c>
      <c r="I4" s="50">
        <v>8</v>
      </c>
      <c r="J4" s="95"/>
      <c r="K4" s="95"/>
      <c r="L4" s="49">
        <f t="shared" si="0"/>
        <v>60</v>
      </c>
      <c r="M4" s="37">
        <f t="shared" si="1"/>
        <v>7.5</v>
      </c>
    </row>
    <row r="5" spans="1:13" ht="14.1" customHeight="1">
      <c r="A5" s="36" t="s">
        <v>15</v>
      </c>
      <c r="B5" s="53">
        <v>8</v>
      </c>
      <c r="C5" s="53">
        <v>9</v>
      </c>
      <c r="D5" s="53">
        <v>8</v>
      </c>
      <c r="E5" s="53">
        <v>7</v>
      </c>
      <c r="F5" s="50">
        <v>8</v>
      </c>
      <c r="G5" s="50">
        <v>9</v>
      </c>
      <c r="H5" s="50">
        <v>8</v>
      </c>
      <c r="I5" s="95"/>
      <c r="J5" s="95"/>
      <c r="K5" s="95"/>
      <c r="L5" s="49">
        <f t="shared" si="0"/>
        <v>57</v>
      </c>
      <c r="M5" s="37">
        <f t="shared" si="1"/>
        <v>8.1428571428571423</v>
      </c>
    </row>
    <row r="6" spans="1:13" ht="14.1" customHeight="1">
      <c r="A6" s="36" t="s">
        <v>17</v>
      </c>
      <c r="B6" s="53">
        <v>8</v>
      </c>
      <c r="C6" s="53">
        <v>9</v>
      </c>
      <c r="D6" s="53">
        <v>8</v>
      </c>
      <c r="E6" s="53">
        <v>8</v>
      </c>
      <c r="F6" s="50">
        <v>8</v>
      </c>
      <c r="G6" s="50">
        <v>9</v>
      </c>
      <c r="H6" s="50">
        <v>8</v>
      </c>
      <c r="I6" s="50">
        <v>8</v>
      </c>
      <c r="J6" s="50">
        <v>8</v>
      </c>
      <c r="K6" s="50">
        <v>8</v>
      </c>
      <c r="L6" s="49">
        <f t="shared" si="0"/>
        <v>82</v>
      </c>
      <c r="M6" s="37">
        <f t="shared" si="1"/>
        <v>8.1999999999999993</v>
      </c>
    </row>
    <row r="7" spans="1:13" ht="14.1" customHeight="1">
      <c r="A7" s="36" t="s">
        <v>31</v>
      </c>
      <c r="B7" s="53">
        <v>8</v>
      </c>
      <c r="C7" s="53">
        <v>7</v>
      </c>
      <c r="D7" s="53">
        <v>7</v>
      </c>
      <c r="E7" s="50">
        <v>8</v>
      </c>
      <c r="F7" s="50">
        <v>7</v>
      </c>
      <c r="G7" s="50">
        <v>8</v>
      </c>
      <c r="H7" s="50">
        <v>8</v>
      </c>
      <c r="I7" s="95"/>
      <c r="J7" s="95"/>
      <c r="K7" s="95"/>
      <c r="L7" s="49">
        <f t="shared" si="0"/>
        <v>53</v>
      </c>
      <c r="M7" s="37">
        <f t="shared" si="1"/>
        <v>7.5714285714285712</v>
      </c>
    </row>
    <row r="8" spans="1:13" ht="14.1" customHeight="1">
      <c r="A8" s="36" t="s">
        <v>27</v>
      </c>
      <c r="B8" s="53">
        <v>8</v>
      </c>
      <c r="C8" s="53">
        <v>8</v>
      </c>
      <c r="D8" s="50">
        <v>8</v>
      </c>
      <c r="E8" s="53">
        <v>8</v>
      </c>
      <c r="F8" s="50">
        <v>8</v>
      </c>
      <c r="G8" s="50">
        <v>8</v>
      </c>
      <c r="H8" s="50">
        <v>8</v>
      </c>
      <c r="I8" s="95"/>
      <c r="J8" s="95"/>
      <c r="K8" s="95"/>
      <c r="L8" s="49">
        <f t="shared" si="0"/>
        <v>56</v>
      </c>
      <c r="M8" s="37">
        <f t="shared" si="1"/>
        <v>8</v>
      </c>
    </row>
    <row r="9" spans="1:13" ht="14.1" customHeight="1">
      <c r="A9" s="36" t="s">
        <v>23</v>
      </c>
      <c r="B9" s="53">
        <v>8</v>
      </c>
      <c r="C9" s="53">
        <v>8</v>
      </c>
      <c r="D9" s="53">
        <v>8</v>
      </c>
      <c r="E9" s="53">
        <v>8</v>
      </c>
      <c r="F9" s="50">
        <v>6</v>
      </c>
      <c r="G9" s="50">
        <v>8</v>
      </c>
      <c r="H9" s="50">
        <v>8</v>
      </c>
      <c r="I9" s="50">
        <v>8</v>
      </c>
      <c r="J9" s="95"/>
      <c r="K9" s="95"/>
      <c r="L9" s="49">
        <f t="shared" si="0"/>
        <v>62</v>
      </c>
      <c r="M9" s="37">
        <f t="shared" si="1"/>
        <v>7.75</v>
      </c>
    </row>
    <row r="10" spans="1:13" ht="14.1" customHeight="1">
      <c r="A10" s="36" t="s">
        <v>24</v>
      </c>
      <c r="B10" s="53">
        <v>8</v>
      </c>
      <c r="C10" s="53">
        <v>8</v>
      </c>
      <c r="D10" s="53">
        <v>8</v>
      </c>
      <c r="E10" s="53">
        <v>6</v>
      </c>
      <c r="F10" s="50">
        <v>7</v>
      </c>
      <c r="G10" s="50">
        <v>7</v>
      </c>
      <c r="H10" s="50">
        <v>8</v>
      </c>
      <c r="I10" s="95"/>
      <c r="J10" s="95"/>
      <c r="K10" s="95"/>
      <c r="L10" s="49">
        <f t="shared" si="0"/>
        <v>52</v>
      </c>
      <c r="M10" s="37">
        <f t="shared" si="1"/>
        <v>7.4285714285714288</v>
      </c>
    </row>
    <row r="11" spans="1:13" ht="14.1" customHeight="1">
      <c r="A11" s="36" t="s">
        <v>16</v>
      </c>
      <c r="B11" s="53">
        <v>8</v>
      </c>
      <c r="C11" s="53">
        <v>9</v>
      </c>
      <c r="D11" s="53">
        <v>6</v>
      </c>
      <c r="E11" s="53">
        <v>8</v>
      </c>
      <c r="F11" s="50">
        <v>8</v>
      </c>
      <c r="G11" s="50">
        <v>8</v>
      </c>
      <c r="H11" s="50">
        <v>9</v>
      </c>
      <c r="I11" s="50">
        <v>8</v>
      </c>
      <c r="J11" s="50">
        <v>8</v>
      </c>
      <c r="K11" s="95"/>
      <c r="L11" s="49">
        <f t="shared" si="0"/>
        <v>72</v>
      </c>
      <c r="M11" s="37">
        <f t="shared" si="1"/>
        <v>8</v>
      </c>
    </row>
    <row r="12" spans="1:13" ht="14.1" customHeight="1">
      <c r="A12" s="36" t="s">
        <v>28</v>
      </c>
      <c r="B12" s="53">
        <v>7</v>
      </c>
      <c r="C12" s="51">
        <v>6</v>
      </c>
      <c r="D12" s="53">
        <v>8</v>
      </c>
      <c r="E12" s="53">
        <v>8</v>
      </c>
      <c r="F12" s="50">
        <v>8</v>
      </c>
      <c r="G12" s="50">
        <v>8</v>
      </c>
      <c r="H12" s="50">
        <v>8</v>
      </c>
      <c r="I12" s="95"/>
      <c r="J12" s="95"/>
      <c r="K12" s="95"/>
      <c r="L12" s="49">
        <f t="shared" si="0"/>
        <v>53</v>
      </c>
      <c r="M12" s="37">
        <f t="shared" si="1"/>
        <v>7.5714285714285712</v>
      </c>
    </row>
    <row r="13" spans="1:13" ht="14.1" customHeight="1">
      <c r="A13" s="36" t="s">
        <v>20</v>
      </c>
      <c r="B13" s="89">
        <v>3</v>
      </c>
      <c r="C13" s="53">
        <v>9</v>
      </c>
      <c r="D13" s="53">
        <v>8</v>
      </c>
      <c r="E13" s="50">
        <v>9</v>
      </c>
      <c r="F13" s="50">
        <v>9</v>
      </c>
      <c r="G13" s="50">
        <v>8</v>
      </c>
      <c r="H13" s="50">
        <v>8</v>
      </c>
      <c r="I13" s="50">
        <v>8</v>
      </c>
      <c r="J13" s="50">
        <v>8</v>
      </c>
      <c r="K13" s="95"/>
      <c r="L13" s="49">
        <f t="shared" si="0"/>
        <v>70</v>
      </c>
      <c r="M13" s="37">
        <f t="shared" si="1"/>
        <v>7.7777777777777777</v>
      </c>
    </row>
    <row r="14" spans="1:13" ht="14.1" customHeight="1">
      <c r="A14" s="36" t="s">
        <v>26</v>
      </c>
      <c r="B14" s="53">
        <v>8</v>
      </c>
      <c r="C14" s="53">
        <v>8</v>
      </c>
      <c r="D14" s="53">
        <v>8</v>
      </c>
      <c r="E14" s="53">
        <v>8</v>
      </c>
      <c r="F14" s="50">
        <v>8</v>
      </c>
      <c r="G14" s="50">
        <v>7</v>
      </c>
      <c r="H14" s="50">
        <v>8</v>
      </c>
      <c r="I14" s="50">
        <v>8</v>
      </c>
      <c r="J14" s="95"/>
      <c r="K14" s="95"/>
      <c r="L14" s="49">
        <f t="shared" si="0"/>
        <v>63</v>
      </c>
      <c r="M14" s="37">
        <f t="shared" si="1"/>
        <v>7.875</v>
      </c>
    </row>
    <row r="15" spans="1:13" ht="14.1" customHeight="1">
      <c r="A15" s="36" t="s">
        <v>18</v>
      </c>
      <c r="B15" s="53">
        <v>8</v>
      </c>
      <c r="C15" s="53">
        <v>9</v>
      </c>
      <c r="D15" s="53">
        <v>8</v>
      </c>
      <c r="E15" s="53">
        <v>8</v>
      </c>
      <c r="F15" s="50">
        <v>9</v>
      </c>
      <c r="G15" s="50">
        <v>8</v>
      </c>
      <c r="H15" s="50">
        <v>9</v>
      </c>
      <c r="I15" s="50">
        <v>8</v>
      </c>
      <c r="J15" s="50">
        <v>8</v>
      </c>
      <c r="K15" s="50">
        <v>8</v>
      </c>
      <c r="L15" s="49">
        <f t="shared" si="0"/>
        <v>83</v>
      </c>
      <c r="M15" s="37">
        <f t="shared" si="1"/>
        <v>8.3000000000000007</v>
      </c>
    </row>
    <row r="16" spans="1:13" ht="14.1" customHeight="1">
      <c r="A16" s="36" t="s">
        <v>22</v>
      </c>
      <c r="B16" s="53">
        <v>8</v>
      </c>
      <c r="C16" s="53">
        <v>7</v>
      </c>
      <c r="D16" s="89">
        <v>5</v>
      </c>
      <c r="E16" s="53">
        <v>8</v>
      </c>
      <c r="F16" s="50">
        <v>8</v>
      </c>
      <c r="G16" s="50">
        <v>8</v>
      </c>
      <c r="H16" s="50">
        <v>7</v>
      </c>
      <c r="I16" s="95"/>
      <c r="J16" s="95"/>
      <c r="K16" s="95"/>
      <c r="L16" s="49">
        <f t="shared" si="0"/>
        <v>51</v>
      </c>
      <c r="M16" s="37">
        <f t="shared" si="1"/>
        <v>7.2857142857142856</v>
      </c>
    </row>
    <row r="17" spans="1:14" ht="14.1" customHeight="1">
      <c r="A17" s="36" t="s">
        <v>21</v>
      </c>
      <c r="B17" s="53">
        <v>8</v>
      </c>
      <c r="C17" s="53">
        <v>8</v>
      </c>
      <c r="D17" s="53">
        <v>7</v>
      </c>
      <c r="E17" s="53">
        <v>8</v>
      </c>
      <c r="F17" s="50">
        <v>8</v>
      </c>
      <c r="G17" s="50">
        <v>8</v>
      </c>
      <c r="H17" s="50">
        <v>8</v>
      </c>
      <c r="I17" s="95"/>
      <c r="J17" s="95"/>
      <c r="K17" s="95"/>
      <c r="L17" s="49">
        <f t="shared" si="0"/>
        <v>55</v>
      </c>
      <c r="M17" s="37">
        <f t="shared" si="1"/>
        <v>7.8571428571428568</v>
      </c>
    </row>
    <row r="18" spans="1:14" ht="14.1" customHeight="1">
      <c r="A18" s="36" t="s">
        <v>19</v>
      </c>
      <c r="B18" s="53">
        <v>8</v>
      </c>
      <c r="C18" s="53">
        <v>8</v>
      </c>
      <c r="D18" s="53">
        <v>8</v>
      </c>
      <c r="E18" s="53">
        <v>9</v>
      </c>
      <c r="F18" s="50">
        <v>8</v>
      </c>
      <c r="G18" s="50">
        <v>8</v>
      </c>
      <c r="H18" s="50">
        <v>8</v>
      </c>
      <c r="I18" s="50">
        <v>8</v>
      </c>
      <c r="J18" s="95"/>
      <c r="K18" s="95"/>
      <c r="L18" s="49">
        <f t="shared" si="0"/>
        <v>65</v>
      </c>
      <c r="M18" s="37">
        <f t="shared" si="1"/>
        <v>8.125</v>
      </c>
    </row>
    <row r="19" spans="1:14" ht="14.1" customHeight="1">
      <c r="A19" s="6"/>
      <c r="B19" s="10"/>
      <c r="C19" s="10"/>
      <c r="D19" s="10"/>
      <c r="E19" s="10"/>
      <c r="F19" s="10"/>
      <c r="G19" s="10"/>
      <c r="H19" s="10"/>
      <c r="I19" s="10"/>
      <c r="J19" s="10"/>
      <c r="K19" s="10"/>
    </row>
    <row r="20" spans="1:14" ht="14.1" customHeight="1">
      <c r="I20" s="107" t="s">
        <v>51</v>
      </c>
      <c r="J20" s="107"/>
      <c r="K20" s="107"/>
      <c r="L20" s="34">
        <f>+SUM(L3:L18)</f>
        <v>985</v>
      </c>
      <c r="M20" s="35">
        <f>+L20/COUNT(B3:K18)</f>
        <v>7.8174603174603172</v>
      </c>
    </row>
    <row r="21" spans="1:14" ht="14.1" customHeight="1">
      <c r="A21" s="14" t="s">
        <v>50</v>
      </c>
    </row>
    <row r="24" spans="1:14" ht="14.1" customHeight="1">
      <c r="A24" s="108" t="s">
        <v>52</v>
      </c>
      <c r="B24" s="109"/>
      <c r="C24" s="109"/>
      <c r="D24" s="109"/>
      <c r="E24" s="109"/>
      <c r="F24" s="109"/>
      <c r="G24" s="109"/>
      <c r="H24" s="109"/>
      <c r="I24" s="109"/>
      <c r="J24" s="109"/>
      <c r="K24" s="110"/>
      <c r="L24" s="110"/>
      <c r="M24" s="110"/>
      <c r="N24" s="11"/>
    </row>
    <row r="25" spans="1:14" ht="9.75" customHeight="1">
      <c r="A25" s="111"/>
      <c r="B25" s="119"/>
      <c r="C25" s="119"/>
      <c r="D25" s="119"/>
      <c r="E25" s="119"/>
      <c r="F25" s="119"/>
      <c r="G25" s="119"/>
      <c r="H25" s="119"/>
      <c r="I25" s="119"/>
      <c r="J25" s="119"/>
      <c r="L25" s="5"/>
      <c r="M25" s="10"/>
      <c r="N25" s="11"/>
    </row>
    <row r="26" spans="1:14" ht="30.75" customHeight="1">
      <c r="A26" s="112" t="s">
        <v>53</v>
      </c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4"/>
      <c r="N26" s="115"/>
    </row>
  </sheetData>
  <sortState xmlns:xlrd2="http://schemas.microsoft.com/office/spreadsheetml/2017/richdata2" ref="A3:M18">
    <sortCondition ref="A3:A18"/>
  </sortState>
  <mergeCells count="4">
    <mergeCell ref="I20:K20"/>
    <mergeCell ref="A24:M24"/>
    <mergeCell ref="A25:J25"/>
    <mergeCell ref="A26:N2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F9F25-2008-439F-ABE2-972076863EE5}">
  <sheetPr>
    <tabColor rgb="FF00B0F0"/>
  </sheetPr>
  <dimension ref="A1:M25"/>
  <sheetViews>
    <sheetView workbookViewId="0">
      <pane ySplit="2" topLeftCell="A3" activePane="bottomLeft" state="frozen"/>
      <selection pane="bottomLeft" activeCell="O9" sqref="O9"/>
    </sheetView>
  </sheetViews>
  <sheetFormatPr defaultColWidth="9.140625" defaultRowHeight="14.1" customHeight="1"/>
  <cols>
    <col min="1" max="1" width="24.140625" style="3" customWidth="1"/>
    <col min="2" max="3" width="4.140625" style="5" bestFit="1" customWidth="1"/>
    <col min="4" max="9" width="3.5703125" style="5" customWidth="1"/>
    <col min="10" max="10" width="4" style="5" customWidth="1"/>
    <col min="11" max="11" width="3.5703125" style="5" customWidth="1"/>
    <col min="12" max="12" width="5.5703125" style="10" bestFit="1" customWidth="1"/>
    <col min="13" max="13" width="8.5703125" style="11" bestFit="1" customWidth="1"/>
    <col min="14" max="16384" width="9.140625" style="3"/>
  </cols>
  <sheetData>
    <row r="1" spans="1:13" ht="14.1" customHeight="1">
      <c r="A1" s="19" t="s">
        <v>76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6"/>
      <c r="M1" s="17"/>
    </row>
    <row r="2" spans="1:13" s="9" customFormat="1" ht="14.1" customHeight="1">
      <c r="A2" s="18" t="s">
        <v>43</v>
      </c>
      <c r="B2" s="16">
        <v>1</v>
      </c>
      <c r="C2" s="16">
        <v>2</v>
      </c>
      <c r="D2" s="16">
        <v>3</v>
      </c>
      <c r="E2" s="16">
        <v>4</v>
      </c>
      <c r="F2" s="16">
        <v>5</v>
      </c>
      <c r="G2" s="16">
        <v>6</v>
      </c>
      <c r="H2" s="16">
        <v>7</v>
      </c>
      <c r="I2" s="16" t="s">
        <v>44</v>
      </c>
      <c r="J2" s="16" t="s">
        <v>45</v>
      </c>
      <c r="K2" s="16" t="s">
        <v>46</v>
      </c>
      <c r="L2" s="16" t="s">
        <v>47</v>
      </c>
      <c r="M2" s="17" t="s">
        <v>55</v>
      </c>
    </row>
    <row r="3" spans="1:13" ht="14.1" customHeight="1">
      <c r="A3" s="36" t="s">
        <v>30</v>
      </c>
      <c r="B3" s="53">
        <v>8</v>
      </c>
      <c r="C3" s="53">
        <v>8</v>
      </c>
      <c r="D3" s="50">
        <v>8</v>
      </c>
      <c r="E3" s="53">
        <v>8</v>
      </c>
      <c r="F3" s="50">
        <v>8</v>
      </c>
      <c r="G3" s="53">
        <v>8</v>
      </c>
      <c r="H3" s="53">
        <v>8</v>
      </c>
      <c r="I3" s="98"/>
      <c r="J3" s="98"/>
      <c r="K3" s="98"/>
      <c r="L3" s="49">
        <f t="shared" ref="L3:L18" si="0">SUM(B3:K3)</f>
        <v>56</v>
      </c>
      <c r="M3" s="37">
        <f t="shared" ref="M3:M18" si="1">+L3/COUNT(B3:K3)</f>
        <v>8</v>
      </c>
    </row>
    <row r="4" spans="1:13" ht="14.1" customHeight="1">
      <c r="A4" s="36" t="s">
        <v>25</v>
      </c>
      <c r="B4" s="53">
        <v>6</v>
      </c>
      <c r="C4" s="53">
        <v>7</v>
      </c>
      <c r="D4" s="53">
        <v>8</v>
      </c>
      <c r="E4" s="53">
        <v>8</v>
      </c>
      <c r="F4" s="53">
        <v>8</v>
      </c>
      <c r="G4" s="53">
        <v>8</v>
      </c>
      <c r="H4" s="53">
        <v>8</v>
      </c>
      <c r="I4" s="53">
        <v>8</v>
      </c>
      <c r="J4" s="53">
        <v>8</v>
      </c>
      <c r="K4" s="95"/>
      <c r="L4" s="49">
        <f t="shared" si="0"/>
        <v>69</v>
      </c>
      <c r="M4" s="37">
        <f t="shared" si="1"/>
        <v>7.666666666666667</v>
      </c>
    </row>
    <row r="5" spans="1:13" ht="14.1" customHeight="1">
      <c r="A5" s="36" t="s">
        <v>15</v>
      </c>
      <c r="B5" s="53">
        <v>9</v>
      </c>
      <c r="C5" s="53">
        <v>9</v>
      </c>
      <c r="D5" s="53">
        <v>8</v>
      </c>
      <c r="E5" s="53">
        <v>7</v>
      </c>
      <c r="F5" s="50">
        <v>8</v>
      </c>
      <c r="G5" s="53">
        <v>8</v>
      </c>
      <c r="H5" s="53">
        <v>8</v>
      </c>
      <c r="I5" s="98"/>
      <c r="J5" s="98"/>
      <c r="K5" s="98"/>
      <c r="L5" s="49">
        <f t="shared" si="0"/>
        <v>57</v>
      </c>
      <c r="M5" s="37">
        <f t="shared" si="1"/>
        <v>8.1428571428571423</v>
      </c>
    </row>
    <row r="6" spans="1:13" ht="14.1" customHeight="1">
      <c r="A6" s="36" t="s">
        <v>17</v>
      </c>
      <c r="B6" s="53">
        <v>9</v>
      </c>
      <c r="C6" s="53">
        <v>9</v>
      </c>
      <c r="D6" s="53">
        <v>8</v>
      </c>
      <c r="E6" s="53">
        <v>8</v>
      </c>
      <c r="F6" s="50">
        <v>8</v>
      </c>
      <c r="G6" s="53">
        <v>8</v>
      </c>
      <c r="H6" s="53">
        <v>8</v>
      </c>
      <c r="I6" s="98"/>
      <c r="J6" s="98"/>
      <c r="K6" s="98"/>
      <c r="L6" s="49">
        <f t="shared" si="0"/>
        <v>58</v>
      </c>
      <c r="M6" s="37">
        <f t="shared" si="1"/>
        <v>8.2857142857142865</v>
      </c>
    </row>
    <row r="7" spans="1:13" ht="14.1" customHeight="1">
      <c r="A7" s="36" t="s">
        <v>31</v>
      </c>
      <c r="B7" s="53">
        <v>8</v>
      </c>
      <c r="C7" s="53">
        <v>9</v>
      </c>
      <c r="D7" s="89">
        <v>0</v>
      </c>
      <c r="E7" s="53">
        <v>8</v>
      </c>
      <c r="F7" s="50">
        <v>6</v>
      </c>
      <c r="G7" s="53">
        <v>8</v>
      </c>
      <c r="H7" s="53">
        <v>9</v>
      </c>
      <c r="I7" s="98"/>
      <c r="J7" s="98"/>
      <c r="K7" s="98"/>
      <c r="L7" s="49">
        <f t="shared" si="0"/>
        <v>48</v>
      </c>
      <c r="M7" s="37">
        <f t="shared" si="1"/>
        <v>6.8571428571428568</v>
      </c>
    </row>
    <row r="8" spans="1:13" ht="14.1" customHeight="1">
      <c r="A8" s="36" t="s">
        <v>27</v>
      </c>
      <c r="B8" s="53">
        <v>8</v>
      </c>
      <c r="C8" s="53">
        <v>8</v>
      </c>
      <c r="D8" s="53">
        <v>6</v>
      </c>
      <c r="E8" s="53">
        <v>8</v>
      </c>
      <c r="F8" s="50">
        <v>8</v>
      </c>
      <c r="G8" s="53">
        <v>8</v>
      </c>
      <c r="H8" s="53">
        <v>6</v>
      </c>
      <c r="I8" s="53">
        <v>8</v>
      </c>
      <c r="J8" s="98"/>
      <c r="K8" s="98"/>
      <c r="L8" s="49">
        <f t="shared" si="0"/>
        <v>60</v>
      </c>
      <c r="M8" s="37">
        <f t="shared" si="1"/>
        <v>7.5</v>
      </c>
    </row>
    <row r="9" spans="1:13" ht="14.1" customHeight="1">
      <c r="A9" s="36" t="s">
        <v>23</v>
      </c>
      <c r="B9" s="53">
        <v>8</v>
      </c>
      <c r="C9" s="92">
        <v>10</v>
      </c>
      <c r="D9" s="53">
        <v>8</v>
      </c>
      <c r="E9" s="53">
        <v>8</v>
      </c>
      <c r="F9" s="50">
        <v>8</v>
      </c>
      <c r="G9" s="53">
        <v>8</v>
      </c>
      <c r="H9" s="53">
        <v>8</v>
      </c>
      <c r="I9" s="53">
        <v>8</v>
      </c>
      <c r="J9" s="98"/>
      <c r="K9" s="98"/>
      <c r="L9" s="49">
        <f t="shared" si="0"/>
        <v>66</v>
      </c>
      <c r="M9" s="37">
        <f t="shared" si="1"/>
        <v>8.25</v>
      </c>
    </row>
    <row r="10" spans="1:13" ht="14.1" customHeight="1">
      <c r="A10" s="36" t="s">
        <v>24</v>
      </c>
      <c r="B10" s="53">
        <v>7</v>
      </c>
      <c r="C10" s="53">
        <v>8</v>
      </c>
      <c r="D10" s="53">
        <v>8</v>
      </c>
      <c r="E10" s="50">
        <v>7</v>
      </c>
      <c r="F10" s="50">
        <v>8</v>
      </c>
      <c r="G10" s="53">
        <v>8</v>
      </c>
      <c r="H10" s="53">
        <v>6</v>
      </c>
      <c r="I10" s="98"/>
      <c r="J10" s="98"/>
      <c r="K10" s="98"/>
      <c r="L10" s="49">
        <f t="shared" si="0"/>
        <v>52</v>
      </c>
      <c r="M10" s="37">
        <f t="shared" si="1"/>
        <v>7.4285714285714288</v>
      </c>
    </row>
    <row r="11" spans="1:13" ht="14.1" customHeight="1">
      <c r="A11" s="36" t="s">
        <v>16</v>
      </c>
      <c r="B11" s="53">
        <v>8</v>
      </c>
      <c r="C11" s="92">
        <v>10</v>
      </c>
      <c r="D11" s="53">
        <v>8</v>
      </c>
      <c r="E11" s="53">
        <v>8</v>
      </c>
      <c r="F11" s="50">
        <v>8</v>
      </c>
      <c r="G11" s="53">
        <v>8</v>
      </c>
      <c r="H11" s="53">
        <v>7</v>
      </c>
      <c r="I11" s="53">
        <v>7</v>
      </c>
      <c r="J11" s="53">
        <v>8</v>
      </c>
      <c r="K11" s="53">
        <v>9</v>
      </c>
      <c r="L11" s="49">
        <f t="shared" si="0"/>
        <v>81</v>
      </c>
      <c r="M11" s="37">
        <f t="shared" si="1"/>
        <v>8.1</v>
      </c>
    </row>
    <row r="12" spans="1:13" ht="14.1" customHeight="1">
      <c r="A12" s="36" t="s">
        <v>28</v>
      </c>
      <c r="B12" s="53">
        <v>8</v>
      </c>
      <c r="C12" s="53">
        <v>6</v>
      </c>
      <c r="D12" s="53">
        <v>9</v>
      </c>
      <c r="E12" s="51">
        <v>8</v>
      </c>
      <c r="F12" s="50">
        <v>8</v>
      </c>
      <c r="G12" s="53">
        <v>8</v>
      </c>
      <c r="H12" s="53">
        <v>7</v>
      </c>
      <c r="I12" s="98"/>
      <c r="J12" s="98"/>
      <c r="K12" s="98"/>
      <c r="L12" s="49">
        <f t="shared" si="0"/>
        <v>54</v>
      </c>
      <c r="M12" s="37">
        <f t="shared" si="1"/>
        <v>7.7142857142857144</v>
      </c>
    </row>
    <row r="13" spans="1:13" ht="14.1" customHeight="1">
      <c r="A13" s="36" t="s">
        <v>20</v>
      </c>
      <c r="B13" s="53">
        <v>8</v>
      </c>
      <c r="C13" s="53">
        <v>9</v>
      </c>
      <c r="D13" s="50">
        <v>8</v>
      </c>
      <c r="E13" s="50">
        <v>7</v>
      </c>
      <c r="F13" s="50">
        <v>8</v>
      </c>
      <c r="G13" s="53">
        <v>8</v>
      </c>
      <c r="H13" s="53">
        <v>9</v>
      </c>
      <c r="I13" s="53">
        <v>8</v>
      </c>
      <c r="J13" s="98"/>
      <c r="K13" s="95"/>
      <c r="L13" s="49">
        <f t="shared" si="0"/>
        <v>65</v>
      </c>
      <c r="M13" s="37">
        <f t="shared" si="1"/>
        <v>8.125</v>
      </c>
    </row>
    <row r="14" spans="1:13" ht="14.1" customHeight="1">
      <c r="A14" s="36" t="s">
        <v>26</v>
      </c>
      <c r="B14" s="53">
        <v>8</v>
      </c>
      <c r="C14" s="53">
        <v>8</v>
      </c>
      <c r="D14" s="53">
        <v>8</v>
      </c>
      <c r="E14" s="53">
        <v>8</v>
      </c>
      <c r="F14" s="50">
        <v>8</v>
      </c>
      <c r="G14" s="53">
        <v>8</v>
      </c>
      <c r="H14" s="53">
        <v>7</v>
      </c>
      <c r="I14" s="53">
        <v>7</v>
      </c>
      <c r="J14" s="98"/>
      <c r="K14" s="98"/>
      <c r="L14" s="49">
        <f t="shared" si="0"/>
        <v>62</v>
      </c>
      <c r="M14" s="37">
        <f t="shared" si="1"/>
        <v>7.75</v>
      </c>
    </row>
    <row r="15" spans="1:13" ht="14.1" customHeight="1">
      <c r="A15" s="36" t="s">
        <v>18</v>
      </c>
      <c r="B15" s="53">
        <v>9</v>
      </c>
      <c r="C15" s="53">
        <v>9</v>
      </c>
      <c r="D15" s="53">
        <v>7</v>
      </c>
      <c r="E15" s="53">
        <v>8</v>
      </c>
      <c r="F15" s="50">
        <v>8</v>
      </c>
      <c r="G15" s="53">
        <v>8</v>
      </c>
      <c r="H15" s="53">
        <v>8</v>
      </c>
      <c r="I15" s="53">
        <v>8</v>
      </c>
      <c r="J15" s="53">
        <v>7</v>
      </c>
      <c r="K15" s="53">
        <v>9</v>
      </c>
      <c r="L15" s="49">
        <f t="shared" si="0"/>
        <v>81</v>
      </c>
      <c r="M15" s="37">
        <f t="shared" si="1"/>
        <v>8.1</v>
      </c>
    </row>
    <row r="16" spans="1:13" ht="14.1" customHeight="1">
      <c r="A16" s="36" t="s">
        <v>22</v>
      </c>
      <c r="B16" s="53">
        <v>9</v>
      </c>
      <c r="C16" s="53">
        <v>8</v>
      </c>
      <c r="D16" s="53">
        <v>8</v>
      </c>
      <c r="E16" s="53">
        <v>8</v>
      </c>
      <c r="F16" s="53">
        <v>8</v>
      </c>
      <c r="G16" s="53">
        <v>8</v>
      </c>
      <c r="H16" s="53">
        <v>8</v>
      </c>
      <c r="I16" s="98"/>
      <c r="J16" s="98"/>
      <c r="K16" s="98"/>
      <c r="L16" s="49">
        <f t="shared" si="0"/>
        <v>57</v>
      </c>
      <c r="M16" s="37">
        <f t="shared" si="1"/>
        <v>8.1428571428571423</v>
      </c>
    </row>
    <row r="17" spans="1:13" ht="14.1" customHeight="1">
      <c r="A17" s="36" t="s">
        <v>21</v>
      </c>
      <c r="B17" s="53">
        <v>6</v>
      </c>
      <c r="C17" s="53">
        <v>8</v>
      </c>
      <c r="D17" s="53">
        <v>8</v>
      </c>
      <c r="E17" s="53">
        <v>8</v>
      </c>
      <c r="F17" s="53">
        <v>8</v>
      </c>
      <c r="G17" s="53">
        <v>9</v>
      </c>
      <c r="H17" s="53">
        <v>8</v>
      </c>
      <c r="I17" s="98"/>
      <c r="J17" s="98"/>
      <c r="K17" s="98"/>
      <c r="L17" s="49">
        <f t="shared" si="0"/>
        <v>55</v>
      </c>
      <c r="M17" s="37">
        <f t="shared" si="1"/>
        <v>7.8571428571428568</v>
      </c>
    </row>
    <row r="18" spans="1:13" ht="14.1" customHeight="1">
      <c r="A18" s="36" t="s">
        <v>19</v>
      </c>
      <c r="B18" s="53">
        <v>8</v>
      </c>
      <c r="C18" s="53">
        <v>9</v>
      </c>
      <c r="D18" s="53">
        <v>9</v>
      </c>
      <c r="E18" s="53">
        <v>8</v>
      </c>
      <c r="F18" s="50">
        <v>8</v>
      </c>
      <c r="G18" s="53">
        <v>8</v>
      </c>
      <c r="H18" s="53">
        <v>8</v>
      </c>
      <c r="I18" s="53">
        <v>8</v>
      </c>
      <c r="J18" s="53">
        <v>8</v>
      </c>
      <c r="K18" s="98"/>
      <c r="L18" s="49">
        <f t="shared" si="0"/>
        <v>74</v>
      </c>
      <c r="M18" s="37">
        <f t="shared" si="1"/>
        <v>8.2222222222222214</v>
      </c>
    </row>
    <row r="19" spans="1:13" ht="14.1" customHeight="1">
      <c r="A19" s="6"/>
    </row>
    <row r="20" spans="1:13" ht="14.1" customHeight="1">
      <c r="J20" s="107" t="s">
        <v>51</v>
      </c>
      <c r="K20" s="107"/>
      <c r="L20" s="34">
        <f>+SUM(L3:L18)</f>
        <v>995</v>
      </c>
      <c r="M20" s="35">
        <f>+L20/COUNT(B3:K18)</f>
        <v>7.8968253968253972</v>
      </c>
    </row>
    <row r="21" spans="1:13" ht="14.1" customHeight="1">
      <c r="A21" s="14" t="s">
        <v>50</v>
      </c>
    </row>
    <row r="23" spans="1:13" ht="26.25" customHeight="1">
      <c r="A23" s="108" t="s">
        <v>52</v>
      </c>
      <c r="B23" s="109"/>
      <c r="C23" s="109"/>
      <c r="D23" s="109"/>
      <c r="E23" s="109"/>
      <c r="F23" s="109"/>
      <c r="G23" s="109"/>
      <c r="H23" s="109"/>
      <c r="I23" s="109"/>
      <c r="J23" s="109"/>
      <c r="K23" s="110"/>
      <c r="L23" s="110"/>
    </row>
    <row r="24" spans="1:13" ht="7.5" customHeight="1">
      <c r="A24" s="111"/>
      <c r="B24" s="119"/>
      <c r="C24" s="119"/>
      <c r="D24" s="119"/>
      <c r="E24" s="119"/>
      <c r="F24" s="119"/>
      <c r="G24" s="119"/>
      <c r="H24" s="119"/>
      <c r="I24" s="119"/>
      <c r="J24" s="119"/>
    </row>
    <row r="25" spans="1:13" ht="44.25" customHeight="1">
      <c r="A25" s="112" t="s">
        <v>53</v>
      </c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4"/>
      <c r="M25" s="115"/>
    </row>
  </sheetData>
  <sortState xmlns:xlrd2="http://schemas.microsoft.com/office/spreadsheetml/2017/richdata2" ref="A3:M18">
    <sortCondition ref="A3:A18"/>
  </sortState>
  <mergeCells count="4">
    <mergeCell ref="A25:M25"/>
    <mergeCell ref="J20:K20"/>
    <mergeCell ref="A24:J24"/>
    <mergeCell ref="A23:L23"/>
  </mergeCells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A3155-157A-446E-99C6-6388A123B1C0}">
  <sheetPr>
    <tabColor rgb="FFFF00FF"/>
  </sheetPr>
  <dimension ref="A1:L26"/>
  <sheetViews>
    <sheetView workbookViewId="0">
      <pane ySplit="2" topLeftCell="A3" activePane="bottomLeft" state="frozen"/>
      <selection pane="bottomLeft" activeCell="I18" sqref="I18"/>
    </sheetView>
  </sheetViews>
  <sheetFormatPr defaultColWidth="9.140625" defaultRowHeight="14.1" customHeight="1"/>
  <cols>
    <col min="1" max="1" width="28.140625" style="3" customWidth="1"/>
    <col min="2" max="10" width="4.85546875" style="5" customWidth="1"/>
    <col min="11" max="11" width="5.5703125" style="10" bestFit="1" customWidth="1"/>
    <col min="12" max="12" width="8.5703125" style="11" bestFit="1" customWidth="1"/>
    <col min="13" max="16384" width="9.140625" style="3"/>
  </cols>
  <sheetData>
    <row r="1" spans="1:12" ht="14.1" customHeight="1">
      <c r="A1" s="54" t="s">
        <v>77</v>
      </c>
      <c r="B1" s="61"/>
      <c r="C1" s="61"/>
      <c r="D1" s="61"/>
      <c r="E1" s="61"/>
      <c r="F1" s="61"/>
      <c r="G1" s="61"/>
      <c r="H1" s="61"/>
      <c r="I1" s="61"/>
      <c r="J1" s="61"/>
      <c r="K1" s="57"/>
      <c r="L1" s="58"/>
    </row>
    <row r="2" spans="1:12" s="9" customFormat="1" ht="14.1" customHeight="1">
      <c r="A2" s="59" t="s">
        <v>43</v>
      </c>
      <c r="B2" s="57">
        <v>1</v>
      </c>
      <c r="C2" s="57">
        <v>2</v>
      </c>
      <c r="D2" s="57">
        <v>3</v>
      </c>
      <c r="E2" s="57">
        <v>4</v>
      </c>
      <c r="F2" s="57">
        <v>5</v>
      </c>
      <c r="G2" s="57">
        <v>6</v>
      </c>
      <c r="H2" s="57">
        <v>7</v>
      </c>
      <c r="I2" s="57" t="s">
        <v>45</v>
      </c>
      <c r="J2" s="57" t="s">
        <v>46</v>
      </c>
      <c r="K2" s="57" t="s">
        <v>47</v>
      </c>
      <c r="L2" s="58" t="s">
        <v>55</v>
      </c>
    </row>
    <row r="3" spans="1:12" ht="14.1" customHeight="1">
      <c r="A3" s="76" t="s">
        <v>69</v>
      </c>
      <c r="B3" s="50">
        <v>8</v>
      </c>
      <c r="C3" s="88" t="s">
        <v>57</v>
      </c>
      <c r="D3" s="50">
        <v>8</v>
      </c>
      <c r="E3" s="53">
        <v>9</v>
      </c>
      <c r="F3" s="50">
        <v>8</v>
      </c>
      <c r="G3" s="50">
        <v>8</v>
      </c>
      <c r="H3" s="50">
        <v>9</v>
      </c>
      <c r="I3" s="94" t="s">
        <v>61</v>
      </c>
      <c r="J3" s="53">
        <v>9</v>
      </c>
      <c r="K3" s="49">
        <f t="shared" ref="K3:K17" si="0">SUM(B3:J3)</f>
        <v>59</v>
      </c>
      <c r="L3" s="37">
        <f t="shared" ref="L3:L17" si="1">+K3/COUNT(B3:J3)</f>
        <v>8.4285714285714288</v>
      </c>
    </row>
    <row r="4" spans="1:12" ht="14.1" customHeight="1">
      <c r="A4" s="76" t="s">
        <v>70</v>
      </c>
      <c r="B4" s="88" t="s">
        <v>57</v>
      </c>
      <c r="C4" s="50">
        <v>8</v>
      </c>
      <c r="D4" s="50">
        <v>8</v>
      </c>
      <c r="E4" s="50">
        <v>7</v>
      </c>
      <c r="F4" s="50">
        <v>8</v>
      </c>
      <c r="G4" s="50">
        <v>9</v>
      </c>
      <c r="H4" s="50">
        <v>8</v>
      </c>
      <c r="I4" s="99"/>
      <c r="J4" s="99"/>
      <c r="K4" s="49">
        <f t="shared" si="0"/>
        <v>48</v>
      </c>
      <c r="L4" s="37">
        <f t="shared" si="1"/>
        <v>8</v>
      </c>
    </row>
    <row r="5" spans="1:12" ht="14.1" customHeight="1">
      <c r="A5" s="78" t="s">
        <v>15</v>
      </c>
      <c r="B5" s="50">
        <v>9</v>
      </c>
      <c r="C5" s="53">
        <v>9</v>
      </c>
      <c r="D5" s="50">
        <v>9</v>
      </c>
      <c r="E5" s="53">
        <v>9</v>
      </c>
      <c r="F5" s="50">
        <v>9</v>
      </c>
      <c r="G5" s="50">
        <v>9</v>
      </c>
      <c r="H5" s="50">
        <v>8</v>
      </c>
      <c r="I5" s="100"/>
      <c r="J5" s="100"/>
      <c r="K5" s="49">
        <f t="shared" si="0"/>
        <v>62</v>
      </c>
      <c r="L5" s="37">
        <f t="shared" si="1"/>
        <v>8.8571428571428577</v>
      </c>
    </row>
    <row r="6" spans="1:12" ht="14.1" customHeight="1">
      <c r="A6" s="76" t="s">
        <v>59</v>
      </c>
      <c r="B6" s="50">
        <v>8</v>
      </c>
      <c r="C6" s="53">
        <v>8</v>
      </c>
      <c r="D6" s="50">
        <v>8</v>
      </c>
      <c r="E6" s="53">
        <v>9</v>
      </c>
      <c r="F6" s="50">
        <v>8</v>
      </c>
      <c r="G6" s="50">
        <v>9</v>
      </c>
      <c r="H6" s="50">
        <v>8</v>
      </c>
      <c r="I6" s="100"/>
      <c r="J6" s="100"/>
      <c r="K6" s="49">
        <f t="shared" si="0"/>
        <v>58</v>
      </c>
      <c r="L6" s="37">
        <f t="shared" si="1"/>
        <v>8.2857142857142865</v>
      </c>
    </row>
    <row r="7" spans="1:12" ht="14.1" customHeight="1">
      <c r="A7" s="76" t="s">
        <v>23</v>
      </c>
      <c r="B7" s="50">
        <v>8</v>
      </c>
      <c r="C7" s="53">
        <v>9</v>
      </c>
      <c r="D7" s="50">
        <v>8</v>
      </c>
      <c r="E7" s="53">
        <v>9</v>
      </c>
      <c r="F7" s="50">
        <v>9</v>
      </c>
      <c r="G7" s="50">
        <v>9</v>
      </c>
      <c r="H7" s="50">
        <v>9</v>
      </c>
      <c r="I7" s="100"/>
      <c r="J7" s="100"/>
      <c r="K7" s="49">
        <f t="shared" si="0"/>
        <v>61</v>
      </c>
      <c r="L7" s="37">
        <f t="shared" si="1"/>
        <v>8.7142857142857135</v>
      </c>
    </row>
    <row r="8" spans="1:12" ht="14.1" customHeight="1">
      <c r="A8" s="76" t="s">
        <v>78</v>
      </c>
      <c r="B8" s="50">
        <v>8</v>
      </c>
      <c r="C8" s="50">
        <v>8</v>
      </c>
      <c r="D8" s="50">
        <v>9</v>
      </c>
      <c r="E8" s="50">
        <v>9</v>
      </c>
      <c r="F8" s="50">
        <v>8</v>
      </c>
      <c r="G8" s="50">
        <v>9</v>
      </c>
      <c r="H8" s="50">
        <v>8</v>
      </c>
      <c r="I8" s="99"/>
      <c r="J8" s="99"/>
      <c r="K8" s="49">
        <f t="shared" si="0"/>
        <v>59</v>
      </c>
      <c r="L8" s="37">
        <f t="shared" si="1"/>
        <v>8.4285714285714288</v>
      </c>
    </row>
    <row r="9" spans="1:12" ht="14.1" customHeight="1">
      <c r="A9" s="78" t="s">
        <v>79</v>
      </c>
      <c r="B9" s="50">
        <v>8</v>
      </c>
      <c r="C9" s="53">
        <v>8</v>
      </c>
      <c r="D9" s="50">
        <v>8</v>
      </c>
      <c r="E9" s="53">
        <v>9</v>
      </c>
      <c r="F9" s="88" t="s">
        <v>57</v>
      </c>
      <c r="G9" s="50">
        <v>9</v>
      </c>
      <c r="H9" s="50">
        <v>8</v>
      </c>
      <c r="I9" s="94" t="s">
        <v>61</v>
      </c>
      <c r="J9" s="53">
        <v>9</v>
      </c>
      <c r="K9" s="49">
        <f t="shared" si="0"/>
        <v>59</v>
      </c>
      <c r="L9" s="37">
        <f t="shared" si="1"/>
        <v>8.4285714285714288</v>
      </c>
    </row>
    <row r="10" spans="1:12" ht="14.1" customHeight="1">
      <c r="A10" s="78" t="s">
        <v>80</v>
      </c>
      <c r="B10" s="50">
        <v>8</v>
      </c>
      <c r="C10" s="50">
        <v>9</v>
      </c>
      <c r="D10" s="50">
        <v>8</v>
      </c>
      <c r="E10" s="53">
        <v>9</v>
      </c>
      <c r="F10" s="50">
        <v>8</v>
      </c>
      <c r="G10" s="88" t="s">
        <v>57</v>
      </c>
      <c r="H10" s="50">
        <v>8</v>
      </c>
      <c r="I10" s="100"/>
      <c r="J10" s="100"/>
      <c r="K10" s="49">
        <f t="shared" si="0"/>
        <v>50</v>
      </c>
      <c r="L10" s="37">
        <f t="shared" si="1"/>
        <v>8.3333333333333339</v>
      </c>
    </row>
    <row r="11" spans="1:12" ht="14.1" customHeight="1">
      <c r="A11" s="76" t="s">
        <v>28</v>
      </c>
      <c r="B11" s="50">
        <v>9</v>
      </c>
      <c r="C11" s="50">
        <v>8</v>
      </c>
      <c r="D11" s="50">
        <v>9</v>
      </c>
      <c r="E11" s="53">
        <v>9</v>
      </c>
      <c r="F11" s="50">
        <v>8</v>
      </c>
      <c r="G11" s="50">
        <v>8</v>
      </c>
      <c r="H11" s="50">
        <v>8</v>
      </c>
      <c r="I11" s="100"/>
      <c r="J11" s="100"/>
      <c r="K11" s="49">
        <f t="shared" si="0"/>
        <v>59</v>
      </c>
      <c r="L11" s="37">
        <f t="shared" si="1"/>
        <v>8.4285714285714288</v>
      </c>
    </row>
    <row r="12" spans="1:12" ht="14.1" customHeight="1">
      <c r="A12" s="76" t="s">
        <v>72</v>
      </c>
      <c r="B12" s="50">
        <v>9</v>
      </c>
      <c r="C12" s="50">
        <v>9</v>
      </c>
      <c r="D12" s="50">
        <v>8</v>
      </c>
      <c r="E12" s="50">
        <v>8</v>
      </c>
      <c r="F12" s="50">
        <v>8</v>
      </c>
      <c r="G12" s="50">
        <v>9</v>
      </c>
      <c r="H12" s="88" t="s">
        <v>57</v>
      </c>
      <c r="I12" s="100"/>
      <c r="J12" s="100"/>
      <c r="K12" s="49">
        <f t="shared" si="0"/>
        <v>51</v>
      </c>
      <c r="L12" s="37">
        <f t="shared" si="1"/>
        <v>8.5</v>
      </c>
    </row>
    <row r="13" spans="1:12" ht="14.1" customHeight="1">
      <c r="A13" s="76" t="s">
        <v>81</v>
      </c>
      <c r="B13" s="50">
        <v>9</v>
      </c>
      <c r="C13" s="50">
        <v>8</v>
      </c>
      <c r="D13" s="50">
        <v>9</v>
      </c>
      <c r="E13" s="53">
        <v>9</v>
      </c>
      <c r="F13" s="50">
        <v>8</v>
      </c>
      <c r="G13" s="50">
        <v>8</v>
      </c>
      <c r="H13" s="50">
        <v>8</v>
      </c>
      <c r="I13" s="100"/>
      <c r="J13" s="100"/>
      <c r="K13" s="49">
        <f t="shared" si="0"/>
        <v>59</v>
      </c>
      <c r="L13" s="37">
        <f t="shared" si="1"/>
        <v>8.4285714285714288</v>
      </c>
    </row>
    <row r="14" spans="1:12" ht="14.1" customHeight="1">
      <c r="A14" s="78" t="s">
        <v>82</v>
      </c>
      <c r="B14" s="50">
        <v>9</v>
      </c>
      <c r="C14" s="50">
        <v>8</v>
      </c>
      <c r="D14" s="50">
        <v>8</v>
      </c>
      <c r="E14" s="88" t="s">
        <v>57</v>
      </c>
      <c r="F14" s="50">
        <v>8</v>
      </c>
      <c r="G14" s="50">
        <v>8</v>
      </c>
      <c r="H14" s="50">
        <v>8</v>
      </c>
      <c r="I14" s="94" t="s">
        <v>61</v>
      </c>
      <c r="J14" s="100"/>
      <c r="K14" s="49">
        <f t="shared" si="0"/>
        <v>49</v>
      </c>
      <c r="L14" s="37">
        <f t="shared" si="1"/>
        <v>8.1666666666666661</v>
      </c>
    </row>
    <row r="15" spans="1:12" ht="14.1" customHeight="1">
      <c r="A15" s="76" t="s">
        <v>83</v>
      </c>
      <c r="B15" s="50">
        <v>8</v>
      </c>
      <c r="C15" s="50">
        <v>8</v>
      </c>
      <c r="D15" s="88" t="s">
        <v>57</v>
      </c>
      <c r="E15" s="53">
        <v>9</v>
      </c>
      <c r="F15" s="50">
        <v>8</v>
      </c>
      <c r="G15" s="50">
        <v>9</v>
      </c>
      <c r="H15" s="50">
        <v>8</v>
      </c>
      <c r="I15" s="100"/>
      <c r="J15" s="100"/>
      <c r="K15" s="49">
        <f t="shared" si="0"/>
        <v>50</v>
      </c>
      <c r="L15" s="37">
        <f t="shared" si="1"/>
        <v>8.3333333333333339</v>
      </c>
    </row>
    <row r="16" spans="1:12" ht="14.1" customHeight="1">
      <c r="A16" s="76" t="s">
        <v>64</v>
      </c>
      <c r="B16" s="50">
        <v>9</v>
      </c>
      <c r="C16" s="50">
        <v>8</v>
      </c>
      <c r="D16" s="50">
        <v>8</v>
      </c>
      <c r="E16" s="53">
        <v>9</v>
      </c>
      <c r="F16" s="50">
        <v>8</v>
      </c>
      <c r="G16" s="50">
        <v>9</v>
      </c>
      <c r="H16" s="50">
        <v>8</v>
      </c>
      <c r="I16" s="100"/>
      <c r="J16" s="100"/>
      <c r="K16" s="49">
        <f t="shared" si="0"/>
        <v>59</v>
      </c>
      <c r="L16" s="37">
        <f t="shared" si="1"/>
        <v>8.4285714285714288</v>
      </c>
    </row>
    <row r="17" spans="1:12" ht="14.1" customHeight="1">
      <c r="A17" s="78" t="s">
        <v>84</v>
      </c>
      <c r="B17" s="50">
        <v>8</v>
      </c>
      <c r="C17" s="50">
        <v>8</v>
      </c>
      <c r="D17" s="50">
        <v>8</v>
      </c>
      <c r="E17" s="53">
        <v>9</v>
      </c>
      <c r="F17" s="50">
        <v>8</v>
      </c>
      <c r="G17" s="50">
        <v>9</v>
      </c>
      <c r="H17" s="50">
        <v>8</v>
      </c>
      <c r="I17" s="94" t="s">
        <v>61</v>
      </c>
      <c r="J17" s="100"/>
      <c r="K17" s="49">
        <f t="shared" si="0"/>
        <v>58</v>
      </c>
      <c r="L17" s="37">
        <f t="shared" si="1"/>
        <v>8.2857142857142865</v>
      </c>
    </row>
    <row r="18" spans="1:12" ht="14.1" customHeight="1">
      <c r="A18" s="76"/>
      <c r="B18" s="53"/>
      <c r="C18" s="50"/>
      <c r="D18" s="53"/>
      <c r="E18" s="53"/>
      <c r="F18" s="50"/>
      <c r="G18" s="53"/>
      <c r="H18" s="53"/>
      <c r="I18" s="53"/>
      <c r="J18" s="53"/>
      <c r="K18" s="49"/>
      <c r="L18" s="37"/>
    </row>
    <row r="19" spans="1:12" ht="14.1" customHeight="1">
      <c r="B19" s="85"/>
      <c r="C19" s="85"/>
      <c r="D19" s="85"/>
      <c r="E19" s="85"/>
      <c r="F19" s="85"/>
      <c r="G19" s="85"/>
      <c r="H19" s="85"/>
      <c r="I19" s="85"/>
      <c r="J19" s="85"/>
    </row>
    <row r="20" spans="1:12" ht="14.1" customHeight="1">
      <c r="I20" s="116"/>
      <c r="J20" s="116"/>
      <c r="K20" s="57">
        <f>+SUM(K3:K18)</f>
        <v>841</v>
      </c>
      <c r="L20" s="58">
        <f>+K20/COUNT(B3:J18)</f>
        <v>8.41</v>
      </c>
    </row>
    <row r="21" spans="1:12" ht="14.1" customHeight="1">
      <c r="A21" s="14" t="s">
        <v>50</v>
      </c>
    </row>
    <row r="24" spans="1:12" ht="21.75" customHeight="1">
      <c r="A24" s="108" t="s">
        <v>52</v>
      </c>
      <c r="B24" s="117"/>
      <c r="C24" s="117"/>
      <c r="D24" s="117"/>
      <c r="E24" s="117"/>
      <c r="F24" s="117"/>
      <c r="G24" s="117"/>
      <c r="H24" s="117"/>
      <c r="I24" s="117"/>
      <c r="J24" s="117"/>
      <c r="K24" s="117"/>
    </row>
    <row r="25" spans="1:12" ht="9" customHeight="1">
      <c r="A25" s="111"/>
      <c r="B25" s="119"/>
      <c r="C25" s="119"/>
      <c r="D25" s="119"/>
      <c r="E25" s="119"/>
      <c r="F25" s="119"/>
      <c r="G25" s="119"/>
      <c r="H25" s="119"/>
      <c r="I25" s="119"/>
      <c r="J25" s="119"/>
      <c r="K25" s="119"/>
    </row>
    <row r="26" spans="1:12" ht="54" customHeight="1">
      <c r="A26" s="108" t="s">
        <v>53</v>
      </c>
      <c r="B26" s="117"/>
      <c r="C26" s="117"/>
      <c r="D26" s="117"/>
      <c r="E26" s="117"/>
      <c r="F26" s="117"/>
      <c r="G26" s="117"/>
      <c r="H26" s="117"/>
      <c r="I26" s="117"/>
      <c r="J26" s="117"/>
      <c r="K26" s="117"/>
    </row>
  </sheetData>
  <sortState xmlns:xlrd2="http://schemas.microsoft.com/office/spreadsheetml/2017/richdata2" ref="A3:L17">
    <sortCondition ref="A3:A17"/>
  </sortState>
  <mergeCells count="4">
    <mergeCell ref="I20:J20"/>
    <mergeCell ref="A24:K24"/>
    <mergeCell ref="A25:K25"/>
    <mergeCell ref="A26:K26"/>
  </mergeCells>
  <pageMargins left="0.75" right="0.75" top="1" bottom="1" header="0.5" footer="0.5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MediaServiceMetadata xmlns="a104942a-f740-4dbd-8640-886aa4262d44" xsi:nil="true"/>
    <MediaServiceFastMetadata xmlns="a104942a-f740-4dbd-8640-886aa4262d44" xsi:nil="true"/>
    <MediaServiceOCR xmlns="a104942a-f740-4dbd-8640-886aa4262d44" xsi:nil="true"/>
    <MediaServiceGenerationTime xmlns="a104942a-f740-4dbd-8640-886aa4262d44" xsi:nil="true"/>
    <MediaServiceEventHashCode xmlns="a104942a-f740-4dbd-8640-886aa4262d44" xsi:nil="true"/>
    <MediaServiceDateTaken xmlns="a104942a-f740-4dbd-8640-886aa4262d44" xsi:nil="true"/>
    <MediaServiceLocation xmlns="a104942a-f740-4dbd-8640-886aa4262d44" xsi:nil="true"/>
    <lcf76f155ced4ddcb4097134ff3c332f xmlns="a104942a-f740-4dbd-8640-886aa4262d44">
      <Terms xmlns="http://schemas.microsoft.com/office/infopath/2007/PartnerControls"/>
    </lcf76f155ced4ddcb4097134ff3c332f>
    <TaxCatchAll xmlns="6f6a1944-a727-40bb-bccb-d7d482c25e68" xsi:nil="true"/>
  </documentManagement>
</p:properties>
</file>

<file path=customXml/item2.xml><?xml version="1.0" encoding="utf-8"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3F03B5DE519C4284FAA39E9B244F51" ma:contentTypeVersion="14" ma:contentTypeDescription="Create a new document." ma:contentTypeScope="" ma:versionID="73767b31894687de6b497ca0ddab5477">
  <xsd:schema xmlns:xsd="http://www.w3.org/2001/XMLSchema" xmlns:xs="http://www.w3.org/2001/XMLSchema" xmlns:p="http://schemas.microsoft.com/office/2006/metadata/properties" xmlns:ns2="a104942a-f740-4dbd-8640-886aa4262d44" xmlns:ns3="6f6a1944-a727-40bb-bccb-d7d482c25e68" targetNamespace="http://schemas.microsoft.com/office/2006/metadata/properties" ma:root="true" ma:fieldsID="917c3b55aa28df1a1a14ff7981e5d1c3" ns2:_="" ns3:_="">
    <xsd:import namespace="a104942a-f740-4dbd-8640-886aa4262d44"/>
    <xsd:import namespace="6f6a1944-a727-40bb-bccb-d7d482c25e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04942a-f740-4dbd-8640-886aa4262d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02cb079-3c43-4e02-92a7-5080f1a648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6a1944-a727-40bb-bccb-d7d482c25e6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1f1760-b21f-4c71-9e25-ed610836d892}" ma:internalName="TaxCatchAll" ma:showField="CatchAllData" ma:web="6f6a1944-a727-40bb-bccb-d7d482c25e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B4F38B-0799-4886-B61C-8DBB46B47F73}"/>
</file>

<file path=customXml/itemProps2.xml><?xml version="1.0" encoding="utf-8"?>
<ds:datastoreItem xmlns:ds="http://schemas.openxmlformats.org/officeDocument/2006/customXml" ds:itemID="{3847F8EF-8AAF-48C9-9DFE-A66AC49D528B}"/>
</file>

<file path=customXml/itemProps3.xml><?xml version="1.0" encoding="utf-8"?>
<ds:datastoreItem xmlns:ds="http://schemas.openxmlformats.org/officeDocument/2006/customXml" ds:itemID="{8DE4A43F-C66E-49A1-ABFC-EDCC9EE00C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NSWCA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Stephen Blomfield</dc:creator>
  <cp:keywords/>
  <dc:description/>
  <cp:lastModifiedBy>Lachlan Roberts</cp:lastModifiedBy>
  <cp:revision/>
  <dcterms:created xsi:type="dcterms:W3CDTF">2006-01-30T02:31:31Z</dcterms:created>
  <dcterms:modified xsi:type="dcterms:W3CDTF">2026-06-18T04:34:33Z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0x010100F03F03B5DE519C4284FAA39E9B244F51</vt:lpwstr>
  </property>
  <property fmtid="{D5CDD505-2E9C-101B-9397-08002B2CF9AE}" pid="3" name="MediaServiceImageTags">
    <vt:lpwstr/>
  </property>
</Properties>
</file>