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ncricket-my.sharepoint.com/personal/luke_mace_cricketnsw_com_au/Documents/Luke's Files/Womens Premier Cricket/Women's Premier Cricket/Spirit of Cricket/"/>
    </mc:Choice>
  </mc:AlternateContent>
  <xr:revisionPtr revIDLastSave="792" documentId="8_{19012857-2D39-4DD1-AC37-B90695532374}" xr6:coauthVersionLast="47" xr6:coauthVersionMax="47" xr10:uidLastSave="{464541D9-0D72-4897-8736-4E603E6A4631}"/>
  <bookViews>
    <workbookView xWindow="28680" yWindow="-120" windowWidth="29040" windowHeight="15720" firstSheet="1" activeTab="1" xr2:uid="{F7B99978-2342-4DE1-8569-7BCCFF7096A4}"/>
  </bookViews>
  <sheets>
    <sheet name="Summary of all Clubs" sheetId="7" r:id="rId1"/>
    <sheet name="1st Grade" sheetId="1" r:id="rId2"/>
    <sheet name="2nd Grade" sheetId="2" r:id="rId3"/>
    <sheet name="3rd Grade" sheetId="3" r:id="rId4"/>
    <sheet name="Brewer" sheetId="5" r:id="rId5"/>
  </sheets>
  <definedNames>
    <definedName name="_xlnm._FilterDatabase" localSheetId="2" hidden="1">'2nd Grade'!$A$2:$X$2</definedName>
    <definedName name="_xlnm._FilterDatabase" localSheetId="4" hidden="1">Brewer!$A$2:$V$2</definedName>
    <definedName name="_xlnm._FilterDatabase" localSheetId="0" hidden="1">'Summary of all Clubs'!$A$5:$I$5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7" l="1"/>
  <c r="I18" i="7"/>
  <c r="I16" i="7"/>
  <c r="I9" i="7"/>
  <c r="I12" i="7"/>
  <c r="I7" i="7"/>
  <c r="I13" i="7"/>
  <c r="I6" i="7"/>
  <c r="I11" i="7"/>
  <c r="I17" i="7"/>
  <c r="W6" i="2" l="1"/>
  <c r="I8" i="7"/>
  <c r="I19" i="7"/>
  <c r="U15" i="5"/>
  <c r="V15" i="5" s="1"/>
  <c r="F8" i="7" s="1"/>
  <c r="U4" i="5"/>
  <c r="V4" i="5" s="1"/>
  <c r="F19" i="7" s="1"/>
  <c r="W13" i="2"/>
  <c r="X13" i="2" s="1"/>
  <c r="D8" i="7" s="1"/>
  <c r="X6" i="2" l="1"/>
  <c r="D15" i="7" s="1"/>
  <c r="G19" i="7"/>
  <c r="H19" i="7" s="1"/>
  <c r="I10" i="7"/>
  <c r="U12" i="5"/>
  <c r="G7" i="7" s="1"/>
  <c r="U7" i="5"/>
  <c r="G15" i="7" s="1"/>
  <c r="W4" i="2"/>
  <c r="X4" i="2" s="1"/>
  <c r="D10" i="7" s="1"/>
  <c r="I14" i="7"/>
  <c r="V7" i="3"/>
  <c r="W7" i="3" s="1"/>
  <c r="E18" i="7" s="1"/>
  <c r="V8" i="3"/>
  <c r="W8" i="3" s="1"/>
  <c r="E16" i="7" s="1"/>
  <c r="V6" i="3"/>
  <c r="W6" i="3" s="1"/>
  <c r="E17" i="7" s="1"/>
  <c r="AB7" i="1"/>
  <c r="AC7" i="1" s="1"/>
  <c r="C6" i="7" s="1"/>
  <c r="V10" i="3"/>
  <c r="W10" i="3" s="1"/>
  <c r="E12" i="7" s="1"/>
  <c r="V7" i="5" l="1"/>
  <c r="F15" i="7" s="1"/>
  <c r="H15" i="7"/>
  <c r="V12" i="5"/>
  <c r="F7" i="7" s="1"/>
  <c r="U11" i="5" l="1"/>
  <c r="V11" i="5" s="1"/>
  <c r="F13" i="7" s="1"/>
  <c r="U3" i="5"/>
  <c r="V3" i="5" s="1"/>
  <c r="F14" i="7" l="1"/>
  <c r="U16" i="5"/>
  <c r="V16" i="5" l="1"/>
  <c r="F12" i="7" s="1"/>
  <c r="W10" i="2"/>
  <c r="W7" i="2"/>
  <c r="X10" i="2" l="1"/>
  <c r="D13" i="7" s="1"/>
  <c r="X7" i="2"/>
  <c r="D6" i="7" s="1"/>
  <c r="U14" i="5"/>
  <c r="U13" i="5"/>
  <c r="U10" i="5"/>
  <c r="U9" i="5"/>
  <c r="U8" i="5"/>
  <c r="U6" i="5"/>
  <c r="V6" i="5" s="1"/>
  <c r="F11" i="7" s="1"/>
  <c r="U5" i="5"/>
  <c r="V5" i="5" s="1"/>
  <c r="F10" i="7" s="1"/>
  <c r="V9" i="3"/>
  <c r="V5" i="3"/>
  <c r="W5" i="3" s="1"/>
  <c r="E6" i="7" s="1"/>
  <c r="V4" i="3"/>
  <c r="V3" i="3"/>
  <c r="W3" i="3" s="1"/>
  <c r="E14" i="7" s="1"/>
  <c r="W14" i="2"/>
  <c r="G12" i="7" s="1"/>
  <c r="W12" i="2"/>
  <c r="X12" i="2" s="1"/>
  <c r="D16" i="7" s="1"/>
  <c r="W11" i="2"/>
  <c r="X11" i="2" s="1"/>
  <c r="D18" i="7" s="1"/>
  <c r="W9" i="2"/>
  <c r="X9" i="2" s="1"/>
  <c r="D17" i="7" s="1"/>
  <c r="W8" i="2"/>
  <c r="W5" i="2"/>
  <c r="X5" i="2" s="1"/>
  <c r="D11" i="7" s="1"/>
  <c r="W3" i="2"/>
  <c r="X3" i="2" s="1"/>
  <c r="D14" i="7" s="1"/>
  <c r="AB12" i="1"/>
  <c r="AB11" i="1"/>
  <c r="AB10" i="1"/>
  <c r="AB9" i="1"/>
  <c r="G13" i="7" s="1"/>
  <c r="AB8" i="1"/>
  <c r="AB6" i="1"/>
  <c r="AC6" i="1" s="1"/>
  <c r="C9" i="7" s="1"/>
  <c r="AB5" i="1"/>
  <c r="AB4" i="1"/>
  <c r="AB3" i="1"/>
  <c r="G16" i="7" l="1"/>
  <c r="H16" i="7" s="1"/>
  <c r="G8" i="7"/>
  <c r="H8" i="7" s="1"/>
  <c r="V12" i="3"/>
  <c r="W12" i="3" s="1"/>
  <c r="G6" i="7"/>
  <c r="H6" i="7" s="1"/>
  <c r="V13" i="5"/>
  <c r="F18" i="7" s="1"/>
  <c r="U18" i="5"/>
  <c r="V18" i="5" s="1"/>
  <c r="G18" i="7"/>
  <c r="H18" i="7" s="1"/>
  <c r="G17" i="7"/>
  <c r="H17" i="7" s="1"/>
  <c r="X8" i="2"/>
  <c r="D9" i="7" s="1"/>
  <c r="G9" i="7"/>
  <c r="H9" i="7" s="1"/>
  <c r="V8" i="5"/>
  <c r="F6" i="7" s="1"/>
  <c r="H7" i="7"/>
  <c r="G10" i="7"/>
  <c r="H10" i="7" s="1"/>
  <c r="X14" i="2"/>
  <c r="D12" i="7" s="1"/>
  <c r="H12" i="7"/>
  <c r="W9" i="3"/>
  <c r="E8" i="7" s="1"/>
  <c r="G14" i="7"/>
  <c r="H14" i="7" s="1"/>
  <c r="AC4" i="1"/>
  <c r="C10" i="7" s="1"/>
  <c r="AC5" i="1"/>
  <c r="C11" i="7" s="1"/>
  <c r="G11" i="7"/>
  <c r="H11" i="7" s="1"/>
  <c r="AC8" i="1"/>
  <c r="C17" i="7" s="1"/>
  <c r="AC11" i="1"/>
  <c r="C16" i="7" s="1"/>
  <c r="AC3" i="1"/>
  <c r="C14" i="7" s="1"/>
  <c r="AC10" i="1"/>
  <c r="C18" i="7" s="1"/>
  <c r="AC12" i="1"/>
  <c r="C8" i="7" s="1"/>
  <c r="AC9" i="1"/>
  <c r="C13" i="7" s="1"/>
  <c r="H13" i="7"/>
  <c r="V9" i="5"/>
  <c r="F9" i="7" s="1"/>
  <c r="V10" i="5"/>
  <c r="F17" i="7" s="1"/>
  <c r="V14" i="5"/>
  <c r="F16" i="7" s="1"/>
  <c r="W4" i="3"/>
  <c r="E11" i="7" s="1"/>
  <c r="W16" i="2"/>
  <c r="X16" i="2" s="1"/>
  <c r="AB14" i="1"/>
  <c r="AC14" i="1" s="1"/>
  <c r="E21" i="7" l="1"/>
  <c r="D21" i="7"/>
  <c r="C21" i="7"/>
  <c r="H21" i="7"/>
  <c r="F21" i="7" l="1"/>
</calcChain>
</file>

<file path=xl/sharedStrings.xml><?xml version="1.0" encoding="utf-8"?>
<sst xmlns="http://schemas.openxmlformats.org/spreadsheetml/2006/main" count="180" uniqueCount="59">
  <si>
    <t>Women's Premier Cricket</t>
  </si>
  <si>
    <t>Clubs must have a minimum of three competing teams in the Club Championship to be eligible</t>
  </si>
  <si>
    <t>Grade Average</t>
  </si>
  <si>
    <t>Rank</t>
  </si>
  <si>
    <t xml:space="preserve">Club </t>
  </si>
  <si>
    <t>1st</t>
  </si>
  <si>
    <t>2nd</t>
  </si>
  <si>
    <t>3rd LO</t>
  </si>
  <si>
    <t>Brewer</t>
  </si>
  <si>
    <t>Club Total</t>
  </si>
  <si>
    <t>Club Ave</t>
  </si>
  <si>
    <t>Assessments</t>
  </si>
  <si>
    <t>Greater Hunter Coast</t>
  </si>
  <si>
    <t>Penrith</t>
  </si>
  <si>
    <t>UTS North Sydney</t>
  </si>
  <si>
    <t>Blacktown</t>
  </si>
  <si>
    <t>Gordon</t>
  </si>
  <si>
    <t>Sydney</t>
  </si>
  <si>
    <t>Northern District</t>
  </si>
  <si>
    <t>Bankstown</t>
  </si>
  <si>
    <t>Southern Swans</t>
  </si>
  <si>
    <t>Parramatta</t>
  </si>
  <si>
    <t>Sydney University</t>
  </si>
  <si>
    <t>St George-Sutherland</t>
  </si>
  <si>
    <t>Campbelltown-Camden</t>
  </si>
  <si>
    <t>Manly-Warringah</t>
  </si>
  <si>
    <t>Competition Average</t>
  </si>
  <si>
    <t>T20SF</t>
  </si>
  <si>
    <t>T20F</t>
  </si>
  <si>
    <t>SF</t>
  </si>
  <si>
    <t>F</t>
  </si>
  <si>
    <t>Total</t>
  </si>
  <si>
    <t>Average</t>
  </si>
  <si>
    <t>St George-Sutherland Slayers</t>
  </si>
  <si>
    <t>Sydney Uni</t>
  </si>
  <si>
    <t>na = no assessment submitted.</t>
  </si>
  <si>
    <t>np = no play</t>
  </si>
  <si>
    <t>b = bye</t>
  </si>
  <si>
    <t>Campbelltown Camden</t>
  </si>
  <si>
    <t>St George Sutherland</t>
  </si>
  <si>
    <t>EF</t>
  </si>
  <si>
    <t>Spirit of Cricket - Summary 2025/2026 Season</t>
  </si>
  <si>
    <t>Spirit of Cricket - WPC First Grade 2025/26 Season</t>
  </si>
  <si>
    <t>Spirit of Cricket - WPC Second Grade 2025/26 Season</t>
  </si>
  <si>
    <t>Spirit of Cricket - WPC Third Grade 2025/26 Season</t>
  </si>
  <si>
    <t>Spirit of Cricket - Brewer Shield 2025/26 Season</t>
  </si>
  <si>
    <t>T20-1</t>
  </si>
  <si>
    <t>T20-2</t>
  </si>
  <si>
    <t>T20-3</t>
  </si>
  <si>
    <t>T20-4</t>
  </si>
  <si>
    <t>T20-5</t>
  </si>
  <si>
    <t>T20-6</t>
  </si>
  <si>
    <t>T20-7</t>
  </si>
  <si>
    <t>T20-8</t>
  </si>
  <si>
    <t>T20-9</t>
  </si>
  <si>
    <t>T20-10</t>
  </si>
  <si>
    <t>B</t>
  </si>
  <si>
    <t>N/A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</si>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</sst>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  <font>
      <sz val="12"/>
      <color theme="0" tint="-0.249977111117893"/>
      <name val="Calibri"/>
      <family val="2"/>
    </font>
    <font>
      <sz val="11"/>
      <color theme="0" tint="-0.249977111117893"/>
      <name val="Calibri"/>
      <family val="2"/>
    </font>
    <font>
      <strike/>
      <sz val="11"/>
      <name val="Calibri"/>
      <family val="2"/>
    </font>
    <font>
      <b/>
      <strike/>
      <sz val="11"/>
      <name val="Calibri"/>
      <family val="2"/>
    </font>
    <font>
      <strike/>
      <sz val="11"/>
      <color theme="0" tint="-0.249977111117893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3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2" borderId="0" xfId="0" applyFont="1" applyFill="1"/>
    <xf numFmtId="0" fontId="12" fillId="0" borderId="0" xfId="0" applyFont="1"/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2" fillId="5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3E3-F1EA-43A3-8097-F98BD4142402}">
  <dimension ref="A1:I30"/>
  <sheetViews>
    <sheetView zoomScaleNormal="100" workbookViewId="0">
      <selection activeCell="E31" sqref="E31"/>
    </sheetView>
  </sheetViews>
  <sheetFormatPr defaultRowHeight="14.5" x14ac:dyDescent="0.35"/>
  <cols>
    <col min="1" max="1" width="3.7265625" style="6" customWidth="1"/>
    <col min="2" max="2" width="29.54296875" style="5" customWidth="1"/>
    <col min="3" max="3" width="14.81640625" style="6" bestFit="1" customWidth="1"/>
    <col min="4" max="4" width="9.1796875" style="6"/>
    <col min="5" max="5" width="8.453125" style="6" customWidth="1"/>
    <col min="6" max="6" width="9.7265625" style="6" customWidth="1"/>
    <col min="7" max="7" width="11.54296875" style="6" bestFit="1" customWidth="1"/>
    <col min="8" max="8" width="10.453125" style="9" bestFit="1" customWidth="1"/>
    <col min="9" max="9" width="6.1796875" style="6" customWidth="1"/>
    <col min="10" max="10" width="22.1796875" style="5" customWidth="1"/>
    <col min="11" max="254" width="9.1796875" style="5"/>
    <col min="255" max="255" width="7.54296875" style="5" customWidth="1"/>
    <col min="256" max="256" width="29.54296875" style="5" customWidth="1"/>
    <col min="257" max="262" width="9.1796875" style="5"/>
    <col min="263" max="263" width="11.54296875" style="5" bestFit="1" customWidth="1"/>
    <col min="264" max="264" width="10.453125" style="5" bestFit="1" customWidth="1"/>
    <col min="265" max="265" width="6.453125" style="5" bestFit="1" customWidth="1"/>
    <col min="266" max="266" width="22.1796875" style="5" customWidth="1"/>
    <col min="267" max="510" width="9.1796875" style="5"/>
    <col min="511" max="511" width="7.54296875" style="5" customWidth="1"/>
    <col min="512" max="512" width="29.54296875" style="5" customWidth="1"/>
    <col min="513" max="518" width="9.1796875" style="5"/>
    <col min="519" max="519" width="11.54296875" style="5" bestFit="1" customWidth="1"/>
    <col min="520" max="520" width="10.453125" style="5" bestFit="1" customWidth="1"/>
    <col min="521" max="521" width="6.453125" style="5" bestFit="1" customWidth="1"/>
    <col min="522" max="522" width="22.1796875" style="5" customWidth="1"/>
    <col min="523" max="766" width="9.1796875" style="5"/>
    <col min="767" max="767" width="7.54296875" style="5" customWidth="1"/>
    <col min="768" max="768" width="29.54296875" style="5" customWidth="1"/>
    <col min="769" max="774" width="9.1796875" style="5"/>
    <col min="775" max="775" width="11.54296875" style="5" bestFit="1" customWidth="1"/>
    <col min="776" max="776" width="10.453125" style="5" bestFit="1" customWidth="1"/>
    <col min="777" max="777" width="6.453125" style="5" bestFit="1" customWidth="1"/>
    <col min="778" max="778" width="22.1796875" style="5" customWidth="1"/>
    <col min="779" max="1022" width="9.1796875" style="5"/>
    <col min="1023" max="1023" width="7.54296875" style="5" customWidth="1"/>
    <col min="1024" max="1024" width="29.54296875" style="5" customWidth="1"/>
    <col min="1025" max="1030" width="9.1796875" style="5"/>
    <col min="1031" max="1031" width="11.54296875" style="5" bestFit="1" customWidth="1"/>
    <col min="1032" max="1032" width="10.453125" style="5" bestFit="1" customWidth="1"/>
    <col min="1033" max="1033" width="6.453125" style="5" bestFit="1" customWidth="1"/>
    <col min="1034" max="1034" width="22.1796875" style="5" customWidth="1"/>
    <col min="1035" max="1278" width="9.1796875" style="5"/>
    <col min="1279" max="1279" width="7.54296875" style="5" customWidth="1"/>
    <col min="1280" max="1280" width="29.54296875" style="5" customWidth="1"/>
    <col min="1281" max="1286" width="9.1796875" style="5"/>
    <col min="1287" max="1287" width="11.54296875" style="5" bestFit="1" customWidth="1"/>
    <col min="1288" max="1288" width="10.453125" style="5" bestFit="1" customWidth="1"/>
    <col min="1289" max="1289" width="6.453125" style="5" bestFit="1" customWidth="1"/>
    <col min="1290" max="1290" width="22.1796875" style="5" customWidth="1"/>
    <col min="1291" max="1534" width="9.1796875" style="5"/>
    <col min="1535" max="1535" width="7.54296875" style="5" customWidth="1"/>
    <col min="1536" max="1536" width="29.54296875" style="5" customWidth="1"/>
    <col min="1537" max="1542" width="9.1796875" style="5"/>
    <col min="1543" max="1543" width="11.54296875" style="5" bestFit="1" customWidth="1"/>
    <col min="1544" max="1544" width="10.453125" style="5" bestFit="1" customWidth="1"/>
    <col min="1545" max="1545" width="6.453125" style="5" bestFit="1" customWidth="1"/>
    <col min="1546" max="1546" width="22.1796875" style="5" customWidth="1"/>
    <col min="1547" max="1790" width="9.1796875" style="5"/>
    <col min="1791" max="1791" width="7.54296875" style="5" customWidth="1"/>
    <col min="1792" max="1792" width="29.54296875" style="5" customWidth="1"/>
    <col min="1793" max="1798" width="9.1796875" style="5"/>
    <col min="1799" max="1799" width="11.54296875" style="5" bestFit="1" customWidth="1"/>
    <col min="1800" max="1800" width="10.453125" style="5" bestFit="1" customWidth="1"/>
    <col min="1801" max="1801" width="6.453125" style="5" bestFit="1" customWidth="1"/>
    <col min="1802" max="1802" width="22.1796875" style="5" customWidth="1"/>
    <col min="1803" max="2046" width="9.1796875" style="5"/>
    <col min="2047" max="2047" width="7.54296875" style="5" customWidth="1"/>
    <col min="2048" max="2048" width="29.54296875" style="5" customWidth="1"/>
    <col min="2049" max="2054" width="9.1796875" style="5"/>
    <col min="2055" max="2055" width="11.54296875" style="5" bestFit="1" customWidth="1"/>
    <col min="2056" max="2056" width="10.453125" style="5" bestFit="1" customWidth="1"/>
    <col min="2057" max="2057" width="6.453125" style="5" bestFit="1" customWidth="1"/>
    <col min="2058" max="2058" width="22.1796875" style="5" customWidth="1"/>
    <col min="2059" max="2302" width="9.1796875" style="5"/>
    <col min="2303" max="2303" width="7.54296875" style="5" customWidth="1"/>
    <col min="2304" max="2304" width="29.54296875" style="5" customWidth="1"/>
    <col min="2305" max="2310" width="9.1796875" style="5"/>
    <col min="2311" max="2311" width="11.54296875" style="5" bestFit="1" customWidth="1"/>
    <col min="2312" max="2312" width="10.453125" style="5" bestFit="1" customWidth="1"/>
    <col min="2313" max="2313" width="6.453125" style="5" bestFit="1" customWidth="1"/>
    <col min="2314" max="2314" width="22.1796875" style="5" customWidth="1"/>
    <col min="2315" max="2558" width="9.1796875" style="5"/>
    <col min="2559" max="2559" width="7.54296875" style="5" customWidth="1"/>
    <col min="2560" max="2560" width="29.54296875" style="5" customWidth="1"/>
    <col min="2561" max="2566" width="9.1796875" style="5"/>
    <col min="2567" max="2567" width="11.54296875" style="5" bestFit="1" customWidth="1"/>
    <col min="2568" max="2568" width="10.453125" style="5" bestFit="1" customWidth="1"/>
    <col min="2569" max="2569" width="6.453125" style="5" bestFit="1" customWidth="1"/>
    <col min="2570" max="2570" width="22.1796875" style="5" customWidth="1"/>
    <col min="2571" max="2814" width="9.1796875" style="5"/>
    <col min="2815" max="2815" width="7.54296875" style="5" customWidth="1"/>
    <col min="2816" max="2816" width="29.54296875" style="5" customWidth="1"/>
    <col min="2817" max="2822" width="9.1796875" style="5"/>
    <col min="2823" max="2823" width="11.54296875" style="5" bestFit="1" customWidth="1"/>
    <col min="2824" max="2824" width="10.453125" style="5" bestFit="1" customWidth="1"/>
    <col min="2825" max="2825" width="6.453125" style="5" bestFit="1" customWidth="1"/>
    <col min="2826" max="2826" width="22.1796875" style="5" customWidth="1"/>
    <col min="2827" max="3070" width="9.1796875" style="5"/>
    <col min="3071" max="3071" width="7.54296875" style="5" customWidth="1"/>
    <col min="3072" max="3072" width="29.54296875" style="5" customWidth="1"/>
    <col min="3073" max="3078" width="9.1796875" style="5"/>
    <col min="3079" max="3079" width="11.54296875" style="5" bestFit="1" customWidth="1"/>
    <col min="3080" max="3080" width="10.453125" style="5" bestFit="1" customWidth="1"/>
    <col min="3081" max="3081" width="6.453125" style="5" bestFit="1" customWidth="1"/>
    <col min="3082" max="3082" width="22.1796875" style="5" customWidth="1"/>
    <col min="3083" max="3326" width="9.1796875" style="5"/>
    <col min="3327" max="3327" width="7.54296875" style="5" customWidth="1"/>
    <col min="3328" max="3328" width="29.54296875" style="5" customWidth="1"/>
    <col min="3329" max="3334" width="9.1796875" style="5"/>
    <col min="3335" max="3335" width="11.54296875" style="5" bestFit="1" customWidth="1"/>
    <col min="3336" max="3336" width="10.453125" style="5" bestFit="1" customWidth="1"/>
    <col min="3337" max="3337" width="6.453125" style="5" bestFit="1" customWidth="1"/>
    <col min="3338" max="3338" width="22.1796875" style="5" customWidth="1"/>
    <col min="3339" max="3582" width="9.1796875" style="5"/>
    <col min="3583" max="3583" width="7.54296875" style="5" customWidth="1"/>
    <col min="3584" max="3584" width="29.54296875" style="5" customWidth="1"/>
    <col min="3585" max="3590" width="9.1796875" style="5"/>
    <col min="3591" max="3591" width="11.54296875" style="5" bestFit="1" customWidth="1"/>
    <col min="3592" max="3592" width="10.453125" style="5" bestFit="1" customWidth="1"/>
    <col min="3593" max="3593" width="6.453125" style="5" bestFit="1" customWidth="1"/>
    <col min="3594" max="3594" width="22.1796875" style="5" customWidth="1"/>
    <col min="3595" max="3838" width="9.1796875" style="5"/>
    <col min="3839" max="3839" width="7.54296875" style="5" customWidth="1"/>
    <col min="3840" max="3840" width="29.54296875" style="5" customWidth="1"/>
    <col min="3841" max="3846" width="9.1796875" style="5"/>
    <col min="3847" max="3847" width="11.54296875" style="5" bestFit="1" customWidth="1"/>
    <col min="3848" max="3848" width="10.453125" style="5" bestFit="1" customWidth="1"/>
    <col min="3849" max="3849" width="6.453125" style="5" bestFit="1" customWidth="1"/>
    <col min="3850" max="3850" width="22.1796875" style="5" customWidth="1"/>
    <col min="3851" max="4094" width="9.1796875" style="5"/>
    <col min="4095" max="4095" width="7.54296875" style="5" customWidth="1"/>
    <col min="4096" max="4096" width="29.54296875" style="5" customWidth="1"/>
    <col min="4097" max="4102" width="9.1796875" style="5"/>
    <col min="4103" max="4103" width="11.54296875" style="5" bestFit="1" customWidth="1"/>
    <col min="4104" max="4104" width="10.453125" style="5" bestFit="1" customWidth="1"/>
    <col min="4105" max="4105" width="6.453125" style="5" bestFit="1" customWidth="1"/>
    <col min="4106" max="4106" width="22.1796875" style="5" customWidth="1"/>
    <col min="4107" max="4350" width="9.1796875" style="5"/>
    <col min="4351" max="4351" width="7.54296875" style="5" customWidth="1"/>
    <col min="4352" max="4352" width="29.54296875" style="5" customWidth="1"/>
    <col min="4353" max="4358" width="9.1796875" style="5"/>
    <col min="4359" max="4359" width="11.54296875" style="5" bestFit="1" customWidth="1"/>
    <col min="4360" max="4360" width="10.453125" style="5" bestFit="1" customWidth="1"/>
    <col min="4361" max="4361" width="6.453125" style="5" bestFit="1" customWidth="1"/>
    <col min="4362" max="4362" width="22.1796875" style="5" customWidth="1"/>
    <col min="4363" max="4606" width="9.1796875" style="5"/>
    <col min="4607" max="4607" width="7.54296875" style="5" customWidth="1"/>
    <col min="4608" max="4608" width="29.54296875" style="5" customWidth="1"/>
    <col min="4609" max="4614" width="9.1796875" style="5"/>
    <col min="4615" max="4615" width="11.54296875" style="5" bestFit="1" customWidth="1"/>
    <col min="4616" max="4616" width="10.453125" style="5" bestFit="1" customWidth="1"/>
    <col min="4617" max="4617" width="6.453125" style="5" bestFit="1" customWidth="1"/>
    <col min="4618" max="4618" width="22.1796875" style="5" customWidth="1"/>
    <col min="4619" max="4862" width="9.1796875" style="5"/>
    <col min="4863" max="4863" width="7.54296875" style="5" customWidth="1"/>
    <col min="4864" max="4864" width="29.54296875" style="5" customWidth="1"/>
    <col min="4865" max="4870" width="9.1796875" style="5"/>
    <col min="4871" max="4871" width="11.54296875" style="5" bestFit="1" customWidth="1"/>
    <col min="4872" max="4872" width="10.453125" style="5" bestFit="1" customWidth="1"/>
    <col min="4873" max="4873" width="6.453125" style="5" bestFit="1" customWidth="1"/>
    <col min="4874" max="4874" width="22.1796875" style="5" customWidth="1"/>
    <col min="4875" max="5118" width="9.1796875" style="5"/>
    <col min="5119" max="5119" width="7.54296875" style="5" customWidth="1"/>
    <col min="5120" max="5120" width="29.54296875" style="5" customWidth="1"/>
    <col min="5121" max="5126" width="9.1796875" style="5"/>
    <col min="5127" max="5127" width="11.54296875" style="5" bestFit="1" customWidth="1"/>
    <col min="5128" max="5128" width="10.453125" style="5" bestFit="1" customWidth="1"/>
    <col min="5129" max="5129" width="6.453125" style="5" bestFit="1" customWidth="1"/>
    <col min="5130" max="5130" width="22.1796875" style="5" customWidth="1"/>
    <col min="5131" max="5374" width="9.1796875" style="5"/>
    <col min="5375" max="5375" width="7.54296875" style="5" customWidth="1"/>
    <col min="5376" max="5376" width="29.54296875" style="5" customWidth="1"/>
    <col min="5377" max="5382" width="9.1796875" style="5"/>
    <col min="5383" max="5383" width="11.54296875" style="5" bestFit="1" customWidth="1"/>
    <col min="5384" max="5384" width="10.453125" style="5" bestFit="1" customWidth="1"/>
    <col min="5385" max="5385" width="6.453125" style="5" bestFit="1" customWidth="1"/>
    <col min="5386" max="5386" width="22.1796875" style="5" customWidth="1"/>
    <col min="5387" max="5630" width="9.1796875" style="5"/>
    <col min="5631" max="5631" width="7.54296875" style="5" customWidth="1"/>
    <col min="5632" max="5632" width="29.54296875" style="5" customWidth="1"/>
    <col min="5633" max="5638" width="9.1796875" style="5"/>
    <col min="5639" max="5639" width="11.54296875" style="5" bestFit="1" customWidth="1"/>
    <col min="5640" max="5640" width="10.453125" style="5" bestFit="1" customWidth="1"/>
    <col min="5641" max="5641" width="6.453125" style="5" bestFit="1" customWidth="1"/>
    <col min="5642" max="5642" width="22.1796875" style="5" customWidth="1"/>
    <col min="5643" max="5886" width="9.1796875" style="5"/>
    <col min="5887" max="5887" width="7.54296875" style="5" customWidth="1"/>
    <col min="5888" max="5888" width="29.54296875" style="5" customWidth="1"/>
    <col min="5889" max="5894" width="9.1796875" style="5"/>
    <col min="5895" max="5895" width="11.54296875" style="5" bestFit="1" customWidth="1"/>
    <col min="5896" max="5896" width="10.453125" style="5" bestFit="1" customWidth="1"/>
    <col min="5897" max="5897" width="6.453125" style="5" bestFit="1" customWidth="1"/>
    <col min="5898" max="5898" width="22.1796875" style="5" customWidth="1"/>
    <col min="5899" max="6142" width="9.1796875" style="5"/>
    <col min="6143" max="6143" width="7.54296875" style="5" customWidth="1"/>
    <col min="6144" max="6144" width="29.54296875" style="5" customWidth="1"/>
    <col min="6145" max="6150" width="9.1796875" style="5"/>
    <col min="6151" max="6151" width="11.54296875" style="5" bestFit="1" customWidth="1"/>
    <col min="6152" max="6152" width="10.453125" style="5" bestFit="1" customWidth="1"/>
    <col min="6153" max="6153" width="6.453125" style="5" bestFit="1" customWidth="1"/>
    <col min="6154" max="6154" width="22.1796875" style="5" customWidth="1"/>
    <col min="6155" max="6398" width="9.1796875" style="5"/>
    <col min="6399" max="6399" width="7.54296875" style="5" customWidth="1"/>
    <col min="6400" max="6400" width="29.54296875" style="5" customWidth="1"/>
    <col min="6401" max="6406" width="9.1796875" style="5"/>
    <col min="6407" max="6407" width="11.54296875" style="5" bestFit="1" customWidth="1"/>
    <col min="6408" max="6408" width="10.453125" style="5" bestFit="1" customWidth="1"/>
    <col min="6409" max="6409" width="6.453125" style="5" bestFit="1" customWidth="1"/>
    <col min="6410" max="6410" width="22.1796875" style="5" customWidth="1"/>
    <col min="6411" max="6654" width="9.1796875" style="5"/>
    <col min="6655" max="6655" width="7.54296875" style="5" customWidth="1"/>
    <col min="6656" max="6656" width="29.54296875" style="5" customWidth="1"/>
    <col min="6657" max="6662" width="9.1796875" style="5"/>
    <col min="6663" max="6663" width="11.54296875" style="5" bestFit="1" customWidth="1"/>
    <col min="6664" max="6664" width="10.453125" style="5" bestFit="1" customWidth="1"/>
    <col min="6665" max="6665" width="6.453125" style="5" bestFit="1" customWidth="1"/>
    <col min="6666" max="6666" width="22.1796875" style="5" customWidth="1"/>
    <col min="6667" max="6910" width="9.1796875" style="5"/>
    <col min="6911" max="6911" width="7.54296875" style="5" customWidth="1"/>
    <col min="6912" max="6912" width="29.54296875" style="5" customWidth="1"/>
    <col min="6913" max="6918" width="9.1796875" style="5"/>
    <col min="6919" max="6919" width="11.54296875" style="5" bestFit="1" customWidth="1"/>
    <col min="6920" max="6920" width="10.453125" style="5" bestFit="1" customWidth="1"/>
    <col min="6921" max="6921" width="6.453125" style="5" bestFit="1" customWidth="1"/>
    <col min="6922" max="6922" width="22.1796875" style="5" customWidth="1"/>
    <col min="6923" max="7166" width="9.1796875" style="5"/>
    <col min="7167" max="7167" width="7.54296875" style="5" customWidth="1"/>
    <col min="7168" max="7168" width="29.54296875" style="5" customWidth="1"/>
    <col min="7169" max="7174" width="9.1796875" style="5"/>
    <col min="7175" max="7175" width="11.54296875" style="5" bestFit="1" customWidth="1"/>
    <col min="7176" max="7176" width="10.453125" style="5" bestFit="1" customWidth="1"/>
    <col min="7177" max="7177" width="6.453125" style="5" bestFit="1" customWidth="1"/>
    <col min="7178" max="7178" width="22.1796875" style="5" customWidth="1"/>
    <col min="7179" max="7422" width="9.1796875" style="5"/>
    <col min="7423" max="7423" width="7.54296875" style="5" customWidth="1"/>
    <col min="7424" max="7424" width="29.54296875" style="5" customWidth="1"/>
    <col min="7425" max="7430" width="9.1796875" style="5"/>
    <col min="7431" max="7431" width="11.54296875" style="5" bestFit="1" customWidth="1"/>
    <col min="7432" max="7432" width="10.453125" style="5" bestFit="1" customWidth="1"/>
    <col min="7433" max="7433" width="6.453125" style="5" bestFit="1" customWidth="1"/>
    <col min="7434" max="7434" width="22.1796875" style="5" customWidth="1"/>
    <col min="7435" max="7678" width="9.1796875" style="5"/>
    <col min="7679" max="7679" width="7.54296875" style="5" customWidth="1"/>
    <col min="7680" max="7680" width="29.54296875" style="5" customWidth="1"/>
    <col min="7681" max="7686" width="9.1796875" style="5"/>
    <col min="7687" max="7687" width="11.54296875" style="5" bestFit="1" customWidth="1"/>
    <col min="7688" max="7688" width="10.453125" style="5" bestFit="1" customWidth="1"/>
    <col min="7689" max="7689" width="6.453125" style="5" bestFit="1" customWidth="1"/>
    <col min="7690" max="7690" width="22.1796875" style="5" customWidth="1"/>
    <col min="7691" max="7934" width="9.1796875" style="5"/>
    <col min="7935" max="7935" width="7.54296875" style="5" customWidth="1"/>
    <col min="7936" max="7936" width="29.54296875" style="5" customWidth="1"/>
    <col min="7937" max="7942" width="9.1796875" style="5"/>
    <col min="7943" max="7943" width="11.54296875" style="5" bestFit="1" customWidth="1"/>
    <col min="7944" max="7944" width="10.453125" style="5" bestFit="1" customWidth="1"/>
    <col min="7945" max="7945" width="6.453125" style="5" bestFit="1" customWidth="1"/>
    <col min="7946" max="7946" width="22.1796875" style="5" customWidth="1"/>
    <col min="7947" max="8190" width="9.1796875" style="5"/>
    <col min="8191" max="8191" width="7.54296875" style="5" customWidth="1"/>
    <col min="8192" max="8192" width="29.54296875" style="5" customWidth="1"/>
    <col min="8193" max="8198" width="9.1796875" style="5"/>
    <col min="8199" max="8199" width="11.54296875" style="5" bestFit="1" customWidth="1"/>
    <col min="8200" max="8200" width="10.453125" style="5" bestFit="1" customWidth="1"/>
    <col min="8201" max="8201" width="6.453125" style="5" bestFit="1" customWidth="1"/>
    <col min="8202" max="8202" width="22.1796875" style="5" customWidth="1"/>
    <col min="8203" max="8446" width="9.1796875" style="5"/>
    <col min="8447" max="8447" width="7.54296875" style="5" customWidth="1"/>
    <col min="8448" max="8448" width="29.54296875" style="5" customWidth="1"/>
    <col min="8449" max="8454" width="9.1796875" style="5"/>
    <col min="8455" max="8455" width="11.54296875" style="5" bestFit="1" customWidth="1"/>
    <col min="8456" max="8456" width="10.453125" style="5" bestFit="1" customWidth="1"/>
    <col min="8457" max="8457" width="6.453125" style="5" bestFit="1" customWidth="1"/>
    <col min="8458" max="8458" width="22.1796875" style="5" customWidth="1"/>
    <col min="8459" max="8702" width="9.1796875" style="5"/>
    <col min="8703" max="8703" width="7.54296875" style="5" customWidth="1"/>
    <col min="8704" max="8704" width="29.54296875" style="5" customWidth="1"/>
    <col min="8705" max="8710" width="9.1796875" style="5"/>
    <col min="8711" max="8711" width="11.54296875" style="5" bestFit="1" customWidth="1"/>
    <col min="8712" max="8712" width="10.453125" style="5" bestFit="1" customWidth="1"/>
    <col min="8713" max="8713" width="6.453125" style="5" bestFit="1" customWidth="1"/>
    <col min="8714" max="8714" width="22.1796875" style="5" customWidth="1"/>
    <col min="8715" max="8958" width="9.1796875" style="5"/>
    <col min="8959" max="8959" width="7.54296875" style="5" customWidth="1"/>
    <col min="8960" max="8960" width="29.54296875" style="5" customWidth="1"/>
    <col min="8961" max="8966" width="9.1796875" style="5"/>
    <col min="8967" max="8967" width="11.54296875" style="5" bestFit="1" customWidth="1"/>
    <col min="8968" max="8968" width="10.453125" style="5" bestFit="1" customWidth="1"/>
    <col min="8969" max="8969" width="6.453125" style="5" bestFit="1" customWidth="1"/>
    <col min="8970" max="8970" width="22.1796875" style="5" customWidth="1"/>
    <col min="8971" max="9214" width="9.1796875" style="5"/>
    <col min="9215" max="9215" width="7.54296875" style="5" customWidth="1"/>
    <col min="9216" max="9216" width="29.54296875" style="5" customWidth="1"/>
    <col min="9217" max="9222" width="9.1796875" style="5"/>
    <col min="9223" max="9223" width="11.54296875" style="5" bestFit="1" customWidth="1"/>
    <col min="9224" max="9224" width="10.453125" style="5" bestFit="1" customWidth="1"/>
    <col min="9225" max="9225" width="6.453125" style="5" bestFit="1" customWidth="1"/>
    <col min="9226" max="9226" width="22.1796875" style="5" customWidth="1"/>
    <col min="9227" max="9470" width="9.1796875" style="5"/>
    <col min="9471" max="9471" width="7.54296875" style="5" customWidth="1"/>
    <col min="9472" max="9472" width="29.54296875" style="5" customWidth="1"/>
    <col min="9473" max="9478" width="9.1796875" style="5"/>
    <col min="9479" max="9479" width="11.54296875" style="5" bestFit="1" customWidth="1"/>
    <col min="9480" max="9480" width="10.453125" style="5" bestFit="1" customWidth="1"/>
    <col min="9481" max="9481" width="6.453125" style="5" bestFit="1" customWidth="1"/>
    <col min="9482" max="9482" width="22.1796875" style="5" customWidth="1"/>
    <col min="9483" max="9726" width="9.1796875" style="5"/>
    <col min="9727" max="9727" width="7.54296875" style="5" customWidth="1"/>
    <col min="9728" max="9728" width="29.54296875" style="5" customWidth="1"/>
    <col min="9729" max="9734" width="9.1796875" style="5"/>
    <col min="9735" max="9735" width="11.54296875" style="5" bestFit="1" customWidth="1"/>
    <col min="9736" max="9736" width="10.453125" style="5" bestFit="1" customWidth="1"/>
    <col min="9737" max="9737" width="6.453125" style="5" bestFit="1" customWidth="1"/>
    <col min="9738" max="9738" width="22.1796875" style="5" customWidth="1"/>
    <col min="9739" max="9982" width="9.1796875" style="5"/>
    <col min="9983" max="9983" width="7.54296875" style="5" customWidth="1"/>
    <col min="9984" max="9984" width="29.54296875" style="5" customWidth="1"/>
    <col min="9985" max="9990" width="9.1796875" style="5"/>
    <col min="9991" max="9991" width="11.54296875" style="5" bestFit="1" customWidth="1"/>
    <col min="9992" max="9992" width="10.453125" style="5" bestFit="1" customWidth="1"/>
    <col min="9993" max="9993" width="6.453125" style="5" bestFit="1" customWidth="1"/>
    <col min="9994" max="9994" width="22.1796875" style="5" customWidth="1"/>
    <col min="9995" max="10238" width="9.1796875" style="5"/>
    <col min="10239" max="10239" width="7.54296875" style="5" customWidth="1"/>
    <col min="10240" max="10240" width="29.54296875" style="5" customWidth="1"/>
    <col min="10241" max="10246" width="9.1796875" style="5"/>
    <col min="10247" max="10247" width="11.54296875" style="5" bestFit="1" customWidth="1"/>
    <col min="10248" max="10248" width="10.453125" style="5" bestFit="1" customWidth="1"/>
    <col min="10249" max="10249" width="6.453125" style="5" bestFit="1" customWidth="1"/>
    <col min="10250" max="10250" width="22.1796875" style="5" customWidth="1"/>
    <col min="10251" max="10494" width="9.1796875" style="5"/>
    <col min="10495" max="10495" width="7.54296875" style="5" customWidth="1"/>
    <col min="10496" max="10496" width="29.54296875" style="5" customWidth="1"/>
    <col min="10497" max="10502" width="9.1796875" style="5"/>
    <col min="10503" max="10503" width="11.54296875" style="5" bestFit="1" customWidth="1"/>
    <col min="10504" max="10504" width="10.453125" style="5" bestFit="1" customWidth="1"/>
    <col min="10505" max="10505" width="6.453125" style="5" bestFit="1" customWidth="1"/>
    <col min="10506" max="10506" width="22.1796875" style="5" customWidth="1"/>
    <col min="10507" max="10750" width="9.1796875" style="5"/>
    <col min="10751" max="10751" width="7.54296875" style="5" customWidth="1"/>
    <col min="10752" max="10752" width="29.54296875" style="5" customWidth="1"/>
    <col min="10753" max="10758" width="9.1796875" style="5"/>
    <col min="10759" max="10759" width="11.54296875" style="5" bestFit="1" customWidth="1"/>
    <col min="10760" max="10760" width="10.453125" style="5" bestFit="1" customWidth="1"/>
    <col min="10761" max="10761" width="6.453125" style="5" bestFit="1" customWidth="1"/>
    <col min="10762" max="10762" width="22.1796875" style="5" customWidth="1"/>
    <col min="10763" max="11006" width="9.1796875" style="5"/>
    <col min="11007" max="11007" width="7.54296875" style="5" customWidth="1"/>
    <col min="11008" max="11008" width="29.54296875" style="5" customWidth="1"/>
    <col min="11009" max="11014" width="9.1796875" style="5"/>
    <col min="11015" max="11015" width="11.54296875" style="5" bestFit="1" customWidth="1"/>
    <col min="11016" max="11016" width="10.453125" style="5" bestFit="1" customWidth="1"/>
    <col min="11017" max="11017" width="6.453125" style="5" bestFit="1" customWidth="1"/>
    <col min="11018" max="11018" width="22.1796875" style="5" customWidth="1"/>
    <col min="11019" max="11262" width="9.1796875" style="5"/>
    <col min="11263" max="11263" width="7.54296875" style="5" customWidth="1"/>
    <col min="11264" max="11264" width="29.54296875" style="5" customWidth="1"/>
    <col min="11265" max="11270" width="9.1796875" style="5"/>
    <col min="11271" max="11271" width="11.54296875" style="5" bestFit="1" customWidth="1"/>
    <col min="11272" max="11272" width="10.453125" style="5" bestFit="1" customWidth="1"/>
    <col min="11273" max="11273" width="6.453125" style="5" bestFit="1" customWidth="1"/>
    <col min="11274" max="11274" width="22.1796875" style="5" customWidth="1"/>
    <col min="11275" max="11518" width="9.1796875" style="5"/>
    <col min="11519" max="11519" width="7.54296875" style="5" customWidth="1"/>
    <col min="11520" max="11520" width="29.54296875" style="5" customWidth="1"/>
    <col min="11521" max="11526" width="9.1796875" style="5"/>
    <col min="11527" max="11527" width="11.54296875" style="5" bestFit="1" customWidth="1"/>
    <col min="11528" max="11528" width="10.453125" style="5" bestFit="1" customWidth="1"/>
    <col min="11529" max="11529" width="6.453125" style="5" bestFit="1" customWidth="1"/>
    <col min="11530" max="11530" width="22.1796875" style="5" customWidth="1"/>
    <col min="11531" max="11774" width="9.1796875" style="5"/>
    <col min="11775" max="11775" width="7.54296875" style="5" customWidth="1"/>
    <col min="11776" max="11776" width="29.54296875" style="5" customWidth="1"/>
    <col min="11777" max="11782" width="9.1796875" style="5"/>
    <col min="11783" max="11783" width="11.54296875" style="5" bestFit="1" customWidth="1"/>
    <col min="11784" max="11784" width="10.453125" style="5" bestFit="1" customWidth="1"/>
    <col min="11785" max="11785" width="6.453125" style="5" bestFit="1" customWidth="1"/>
    <col min="11786" max="11786" width="22.1796875" style="5" customWidth="1"/>
    <col min="11787" max="12030" width="9.1796875" style="5"/>
    <col min="12031" max="12031" width="7.54296875" style="5" customWidth="1"/>
    <col min="12032" max="12032" width="29.54296875" style="5" customWidth="1"/>
    <col min="12033" max="12038" width="9.1796875" style="5"/>
    <col min="12039" max="12039" width="11.54296875" style="5" bestFit="1" customWidth="1"/>
    <col min="12040" max="12040" width="10.453125" style="5" bestFit="1" customWidth="1"/>
    <col min="12041" max="12041" width="6.453125" style="5" bestFit="1" customWidth="1"/>
    <col min="12042" max="12042" width="22.1796875" style="5" customWidth="1"/>
    <col min="12043" max="12286" width="9.1796875" style="5"/>
    <col min="12287" max="12287" width="7.54296875" style="5" customWidth="1"/>
    <col min="12288" max="12288" width="29.54296875" style="5" customWidth="1"/>
    <col min="12289" max="12294" width="9.1796875" style="5"/>
    <col min="12295" max="12295" width="11.54296875" style="5" bestFit="1" customWidth="1"/>
    <col min="12296" max="12296" width="10.453125" style="5" bestFit="1" customWidth="1"/>
    <col min="12297" max="12297" width="6.453125" style="5" bestFit="1" customWidth="1"/>
    <col min="12298" max="12298" width="22.1796875" style="5" customWidth="1"/>
    <col min="12299" max="12542" width="9.1796875" style="5"/>
    <col min="12543" max="12543" width="7.54296875" style="5" customWidth="1"/>
    <col min="12544" max="12544" width="29.54296875" style="5" customWidth="1"/>
    <col min="12545" max="12550" width="9.1796875" style="5"/>
    <col min="12551" max="12551" width="11.54296875" style="5" bestFit="1" customWidth="1"/>
    <col min="12552" max="12552" width="10.453125" style="5" bestFit="1" customWidth="1"/>
    <col min="12553" max="12553" width="6.453125" style="5" bestFit="1" customWidth="1"/>
    <col min="12554" max="12554" width="22.1796875" style="5" customWidth="1"/>
    <col min="12555" max="12798" width="9.1796875" style="5"/>
    <col min="12799" max="12799" width="7.54296875" style="5" customWidth="1"/>
    <col min="12800" max="12800" width="29.54296875" style="5" customWidth="1"/>
    <col min="12801" max="12806" width="9.1796875" style="5"/>
    <col min="12807" max="12807" width="11.54296875" style="5" bestFit="1" customWidth="1"/>
    <col min="12808" max="12808" width="10.453125" style="5" bestFit="1" customWidth="1"/>
    <col min="12809" max="12809" width="6.453125" style="5" bestFit="1" customWidth="1"/>
    <col min="12810" max="12810" width="22.1796875" style="5" customWidth="1"/>
    <col min="12811" max="13054" width="9.1796875" style="5"/>
    <col min="13055" max="13055" width="7.54296875" style="5" customWidth="1"/>
    <col min="13056" max="13056" width="29.54296875" style="5" customWidth="1"/>
    <col min="13057" max="13062" width="9.1796875" style="5"/>
    <col min="13063" max="13063" width="11.54296875" style="5" bestFit="1" customWidth="1"/>
    <col min="13064" max="13064" width="10.453125" style="5" bestFit="1" customWidth="1"/>
    <col min="13065" max="13065" width="6.453125" style="5" bestFit="1" customWidth="1"/>
    <col min="13066" max="13066" width="22.1796875" style="5" customWidth="1"/>
    <col min="13067" max="13310" width="9.1796875" style="5"/>
    <col min="13311" max="13311" width="7.54296875" style="5" customWidth="1"/>
    <col min="13312" max="13312" width="29.54296875" style="5" customWidth="1"/>
    <col min="13313" max="13318" width="9.1796875" style="5"/>
    <col min="13319" max="13319" width="11.54296875" style="5" bestFit="1" customWidth="1"/>
    <col min="13320" max="13320" width="10.453125" style="5" bestFit="1" customWidth="1"/>
    <col min="13321" max="13321" width="6.453125" style="5" bestFit="1" customWidth="1"/>
    <col min="13322" max="13322" width="22.1796875" style="5" customWidth="1"/>
    <col min="13323" max="13566" width="9.1796875" style="5"/>
    <col min="13567" max="13567" width="7.54296875" style="5" customWidth="1"/>
    <col min="13568" max="13568" width="29.54296875" style="5" customWidth="1"/>
    <col min="13569" max="13574" width="9.1796875" style="5"/>
    <col min="13575" max="13575" width="11.54296875" style="5" bestFit="1" customWidth="1"/>
    <col min="13576" max="13576" width="10.453125" style="5" bestFit="1" customWidth="1"/>
    <col min="13577" max="13577" width="6.453125" style="5" bestFit="1" customWidth="1"/>
    <col min="13578" max="13578" width="22.1796875" style="5" customWidth="1"/>
    <col min="13579" max="13822" width="9.1796875" style="5"/>
    <col min="13823" max="13823" width="7.54296875" style="5" customWidth="1"/>
    <col min="13824" max="13824" width="29.54296875" style="5" customWidth="1"/>
    <col min="13825" max="13830" width="9.1796875" style="5"/>
    <col min="13831" max="13831" width="11.54296875" style="5" bestFit="1" customWidth="1"/>
    <col min="13832" max="13832" width="10.453125" style="5" bestFit="1" customWidth="1"/>
    <col min="13833" max="13833" width="6.453125" style="5" bestFit="1" customWidth="1"/>
    <col min="13834" max="13834" width="22.1796875" style="5" customWidth="1"/>
    <col min="13835" max="14078" width="9.1796875" style="5"/>
    <col min="14079" max="14079" width="7.54296875" style="5" customWidth="1"/>
    <col min="14080" max="14080" width="29.54296875" style="5" customWidth="1"/>
    <col min="14081" max="14086" width="9.1796875" style="5"/>
    <col min="14087" max="14087" width="11.54296875" style="5" bestFit="1" customWidth="1"/>
    <col min="14088" max="14088" width="10.453125" style="5" bestFit="1" customWidth="1"/>
    <col min="14089" max="14089" width="6.453125" style="5" bestFit="1" customWidth="1"/>
    <col min="14090" max="14090" width="22.1796875" style="5" customWidth="1"/>
    <col min="14091" max="14334" width="9.1796875" style="5"/>
    <col min="14335" max="14335" width="7.54296875" style="5" customWidth="1"/>
    <col min="14336" max="14336" width="29.54296875" style="5" customWidth="1"/>
    <col min="14337" max="14342" width="9.1796875" style="5"/>
    <col min="14343" max="14343" width="11.54296875" style="5" bestFit="1" customWidth="1"/>
    <col min="14344" max="14344" width="10.453125" style="5" bestFit="1" customWidth="1"/>
    <col min="14345" max="14345" width="6.453125" style="5" bestFit="1" customWidth="1"/>
    <col min="14346" max="14346" width="22.1796875" style="5" customWidth="1"/>
    <col min="14347" max="14590" width="9.1796875" style="5"/>
    <col min="14591" max="14591" width="7.54296875" style="5" customWidth="1"/>
    <col min="14592" max="14592" width="29.54296875" style="5" customWidth="1"/>
    <col min="14593" max="14598" width="9.1796875" style="5"/>
    <col min="14599" max="14599" width="11.54296875" style="5" bestFit="1" customWidth="1"/>
    <col min="14600" max="14600" width="10.453125" style="5" bestFit="1" customWidth="1"/>
    <col min="14601" max="14601" width="6.453125" style="5" bestFit="1" customWidth="1"/>
    <col min="14602" max="14602" width="22.1796875" style="5" customWidth="1"/>
    <col min="14603" max="14846" width="9.1796875" style="5"/>
    <col min="14847" max="14847" width="7.54296875" style="5" customWidth="1"/>
    <col min="14848" max="14848" width="29.54296875" style="5" customWidth="1"/>
    <col min="14849" max="14854" width="9.1796875" style="5"/>
    <col min="14855" max="14855" width="11.54296875" style="5" bestFit="1" customWidth="1"/>
    <col min="14856" max="14856" width="10.453125" style="5" bestFit="1" customWidth="1"/>
    <col min="14857" max="14857" width="6.453125" style="5" bestFit="1" customWidth="1"/>
    <col min="14858" max="14858" width="22.1796875" style="5" customWidth="1"/>
    <col min="14859" max="15102" width="9.1796875" style="5"/>
    <col min="15103" max="15103" width="7.54296875" style="5" customWidth="1"/>
    <col min="15104" max="15104" width="29.54296875" style="5" customWidth="1"/>
    <col min="15105" max="15110" width="9.1796875" style="5"/>
    <col min="15111" max="15111" width="11.54296875" style="5" bestFit="1" customWidth="1"/>
    <col min="15112" max="15112" width="10.453125" style="5" bestFit="1" customWidth="1"/>
    <col min="15113" max="15113" width="6.453125" style="5" bestFit="1" customWidth="1"/>
    <col min="15114" max="15114" width="22.1796875" style="5" customWidth="1"/>
    <col min="15115" max="15358" width="9.1796875" style="5"/>
    <col min="15359" max="15359" width="7.54296875" style="5" customWidth="1"/>
    <col min="15360" max="15360" width="29.54296875" style="5" customWidth="1"/>
    <col min="15361" max="15366" width="9.1796875" style="5"/>
    <col min="15367" max="15367" width="11.54296875" style="5" bestFit="1" customWidth="1"/>
    <col min="15368" max="15368" width="10.453125" style="5" bestFit="1" customWidth="1"/>
    <col min="15369" max="15369" width="6.453125" style="5" bestFit="1" customWidth="1"/>
    <col min="15370" max="15370" width="22.1796875" style="5" customWidth="1"/>
    <col min="15371" max="15614" width="9.1796875" style="5"/>
    <col min="15615" max="15615" width="7.54296875" style="5" customWidth="1"/>
    <col min="15616" max="15616" width="29.54296875" style="5" customWidth="1"/>
    <col min="15617" max="15622" width="9.1796875" style="5"/>
    <col min="15623" max="15623" width="11.54296875" style="5" bestFit="1" customWidth="1"/>
    <col min="15624" max="15624" width="10.453125" style="5" bestFit="1" customWidth="1"/>
    <col min="15625" max="15625" width="6.453125" style="5" bestFit="1" customWidth="1"/>
    <col min="15626" max="15626" width="22.1796875" style="5" customWidth="1"/>
    <col min="15627" max="15870" width="9.1796875" style="5"/>
    <col min="15871" max="15871" width="7.54296875" style="5" customWidth="1"/>
    <col min="15872" max="15872" width="29.54296875" style="5" customWidth="1"/>
    <col min="15873" max="15878" width="9.1796875" style="5"/>
    <col min="15879" max="15879" width="11.54296875" style="5" bestFit="1" customWidth="1"/>
    <col min="15880" max="15880" width="10.453125" style="5" bestFit="1" customWidth="1"/>
    <col min="15881" max="15881" width="6.453125" style="5" bestFit="1" customWidth="1"/>
    <col min="15882" max="15882" width="22.1796875" style="5" customWidth="1"/>
    <col min="15883" max="16126" width="9.1796875" style="5"/>
    <col min="16127" max="16127" width="7.54296875" style="5" customWidth="1"/>
    <col min="16128" max="16128" width="29.54296875" style="5" customWidth="1"/>
    <col min="16129" max="16134" width="9.1796875" style="5"/>
    <col min="16135" max="16135" width="11.54296875" style="5" bestFit="1" customWidth="1"/>
    <col min="16136" max="16136" width="10.453125" style="5" bestFit="1" customWidth="1"/>
    <col min="16137" max="16137" width="6.453125" style="5" bestFit="1" customWidth="1"/>
    <col min="16138" max="16138" width="22.1796875" style="5" customWidth="1"/>
    <col min="16139" max="16384" width="9.1796875" style="5"/>
  </cols>
  <sheetData>
    <row r="1" spans="1:9" ht="15.5" x14ac:dyDescent="0.35">
      <c r="A1" s="1" t="s">
        <v>41</v>
      </c>
      <c r="B1" s="14"/>
      <c r="C1" s="15"/>
      <c r="D1" s="15"/>
      <c r="E1" s="15"/>
      <c r="F1" s="15"/>
      <c r="G1" s="15"/>
      <c r="H1" s="16"/>
    </row>
    <row r="2" spans="1:9" ht="15.5" x14ac:dyDescent="0.35">
      <c r="A2" s="1" t="s">
        <v>0</v>
      </c>
      <c r="B2" s="14"/>
      <c r="C2" s="15"/>
      <c r="D2" s="15"/>
      <c r="E2" s="15"/>
      <c r="F2" s="15"/>
      <c r="G2" s="15"/>
      <c r="H2" s="16"/>
    </row>
    <row r="3" spans="1:9" x14ac:dyDescent="0.35">
      <c r="A3" s="26" t="s">
        <v>1</v>
      </c>
      <c r="B3" s="26"/>
      <c r="C3" s="26"/>
      <c r="D3" s="26"/>
      <c r="E3" s="26"/>
      <c r="F3" s="26"/>
      <c r="G3" s="26"/>
      <c r="H3" s="26"/>
    </row>
    <row r="4" spans="1:9" ht="15.5" x14ac:dyDescent="0.35">
      <c r="A4" s="17"/>
      <c r="B4" s="1"/>
      <c r="C4" s="4" t="s">
        <v>2</v>
      </c>
      <c r="D4" s="4"/>
      <c r="E4" s="4"/>
      <c r="F4" s="4"/>
      <c r="G4" s="2"/>
      <c r="H4" s="3"/>
      <c r="I4" s="18"/>
    </row>
    <row r="5" spans="1:9" ht="15.5" x14ac:dyDescent="0.35">
      <c r="A5" s="2" t="s">
        <v>3</v>
      </c>
      <c r="B5" s="4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0" t="s">
        <v>11</v>
      </c>
    </row>
    <row r="6" spans="1:9" x14ac:dyDescent="0.35">
      <c r="A6" s="6">
        <v>1</v>
      </c>
      <c r="B6" s="5" t="s">
        <v>25</v>
      </c>
      <c r="C6" s="9">
        <f>+'1st Grade'!AC7</f>
        <v>8.7777777777777786</v>
      </c>
      <c r="D6" s="9">
        <f>+'2nd Grade'!X7</f>
        <v>8.5333333333333332</v>
      </c>
      <c r="E6" s="9">
        <f>+'3rd Grade'!W5</f>
        <v>8.8333333333333339</v>
      </c>
      <c r="F6" s="9">
        <f>+Brewer!V8</f>
        <v>7.7857142857142856</v>
      </c>
      <c r="G6" s="21">
        <f>SUM('1st Grade'!AB7)+'2nd Grade'!W7+'3rd Grade'!V5+Brewer!U8</f>
        <v>501</v>
      </c>
      <c r="H6" s="22">
        <f t="shared" ref="H6:H19" si="0">+G6/I6</f>
        <v>8.4915254237288131</v>
      </c>
      <c r="I6" s="23">
        <f>+COUNT('2nd Grade'!C7:V7)+COUNT('3rd Grade'!C5:U5)+COUNT(Brewer!C8:T8)+COUNT('1st Grade'!C7:AA7)</f>
        <v>59</v>
      </c>
    </row>
    <row r="7" spans="1:9" x14ac:dyDescent="0.35">
      <c r="A7" s="6">
        <v>2</v>
      </c>
      <c r="B7" s="27" t="s">
        <v>20</v>
      </c>
      <c r="C7" s="9"/>
      <c r="D7" s="9"/>
      <c r="E7" s="9"/>
      <c r="F7" s="28">
        <f>+Brewer!V12</f>
        <v>8.5833333333333339</v>
      </c>
      <c r="G7" s="29">
        <f>Brewer!U12</f>
        <v>103</v>
      </c>
      <c r="H7" s="30">
        <f t="shared" si="0"/>
        <v>8.5833333333333339</v>
      </c>
      <c r="I7" s="23">
        <f>COUNT(Brewer!C12:T12)</f>
        <v>12</v>
      </c>
    </row>
    <row r="8" spans="1:9" x14ac:dyDescent="0.35">
      <c r="A8" s="6">
        <v>3</v>
      </c>
      <c r="B8" s="5" t="s">
        <v>22</v>
      </c>
      <c r="C8" s="9">
        <f>+'1st Grade'!AC12</f>
        <v>8.2222222222222214</v>
      </c>
      <c r="D8" s="9">
        <f>+'2nd Grade'!X13</f>
        <v>8.4615384615384617</v>
      </c>
      <c r="E8" s="9">
        <f>+'3rd Grade'!W9</f>
        <v>8.5</v>
      </c>
      <c r="F8" s="9">
        <f>+Brewer!V15</f>
        <v>8.384615384615385</v>
      </c>
      <c r="G8" s="21">
        <f>+'1st Grade'!AB12+'2nd Grade'!W13+'3rd Grade'!V9+Brewer!U15</f>
        <v>469</v>
      </c>
      <c r="H8" s="22">
        <f t="shared" si="0"/>
        <v>8.375</v>
      </c>
      <c r="I8" s="23">
        <f>+COUNT('1st Grade'!C12:AA12)+COUNT('2nd Grade'!C13:V13)+COUNT('3rd Grade'!C9:U9)+COUNT(Brewer!C15:T15)</f>
        <v>56</v>
      </c>
    </row>
    <row r="9" spans="1:9" x14ac:dyDescent="0.35">
      <c r="A9" s="6">
        <v>4</v>
      </c>
      <c r="B9" s="5" t="s">
        <v>18</v>
      </c>
      <c r="C9" s="9">
        <f>+'1st Grade'!AC6</f>
        <v>8.3888888888888893</v>
      </c>
      <c r="D9" s="9">
        <f>+'2nd Grade'!X8</f>
        <v>8.6</v>
      </c>
      <c r="E9" s="9"/>
      <c r="F9" s="9">
        <f>+Brewer!V9</f>
        <v>8.3076923076923084</v>
      </c>
      <c r="G9" s="21">
        <f>+'1st Grade'!AB6+'2nd Grade'!W8+Brewer!U9</f>
        <v>388</v>
      </c>
      <c r="H9" s="22">
        <f t="shared" si="0"/>
        <v>8.4347826086956523</v>
      </c>
      <c r="I9" s="23">
        <f>+COUNT('1st Grade'!C6:AA6)+COUNT('2nd Grade'!C8:V8)+COUNT(Brewer!C9:T9)</f>
        <v>46</v>
      </c>
    </row>
    <row r="10" spans="1:9" x14ac:dyDescent="0.35">
      <c r="A10" s="6">
        <v>5</v>
      </c>
      <c r="B10" s="5" t="s">
        <v>24</v>
      </c>
      <c r="C10" s="9">
        <f>+'1st Grade'!AC4</f>
        <v>8.1</v>
      </c>
      <c r="D10" s="9">
        <f>+'2nd Grade'!X4</f>
        <v>8.3571428571428577</v>
      </c>
      <c r="E10" s="9"/>
      <c r="F10" s="9">
        <f>+Brewer!V5</f>
        <v>8.1538461538461533</v>
      </c>
      <c r="G10" s="21">
        <f>SUM('1st Grade'!AB4)+Brewer!U5+'2nd Grade'!W4</f>
        <v>385</v>
      </c>
      <c r="H10" s="22">
        <f t="shared" si="0"/>
        <v>8.1914893617021285</v>
      </c>
      <c r="I10" s="23">
        <f>+COUNT('1st Grade'!C4:AA4)+COUNT('3rd Grade'!#REF!)+COUNT(Brewer!C5:T5)+COUNT('2nd Grade'!C4:V4)</f>
        <v>47</v>
      </c>
    </row>
    <row r="11" spans="1:9" x14ac:dyDescent="0.35">
      <c r="A11" s="6">
        <v>6</v>
      </c>
      <c r="B11" s="5" t="s">
        <v>16</v>
      </c>
      <c r="C11" s="9">
        <f>+'1st Grade'!AC5</f>
        <v>8.3157894736842106</v>
      </c>
      <c r="D11" s="9">
        <f>+'2nd Grade'!X5</f>
        <v>8.6428571428571423</v>
      </c>
      <c r="E11" s="9">
        <f>+'3rd Grade'!W4</f>
        <v>8.3076923076923084</v>
      </c>
      <c r="F11" s="9">
        <f>+Brewer!V6</f>
        <v>8.4285714285714288</v>
      </c>
      <c r="G11" s="21">
        <f>SUM('1st Grade'!AB5)+'2nd Grade'!W5+'3rd Grade'!V4+Brewer!U6</f>
        <v>505</v>
      </c>
      <c r="H11" s="22">
        <f t="shared" si="0"/>
        <v>8.4166666666666661</v>
      </c>
      <c r="I11" s="23">
        <f>+COUNT('1st Grade'!C5:AA5)+COUNT('2nd Grade'!C5:V5)+COUNT('3rd Grade'!C4:U4)+COUNT(Brewer!C6:T6)</f>
        <v>60</v>
      </c>
    </row>
    <row r="12" spans="1:9" x14ac:dyDescent="0.35">
      <c r="A12" s="6">
        <v>7</v>
      </c>
      <c r="B12" s="5" t="s">
        <v>14</v>
      </c>
      <c r="C12" s="9"/>
      <c r="D12" s="9">
        <f>+'2nd Grade'!X14</f>
        <v>8</v>
      </c>
      <c r="E12" s="9">
        <f>+'3rd Grade'!W10</f>
        <v>7.666666666666667</v>
      </c>
      <c r="F12" s="9">
        <f>+Brewer!V16</f>
        <v>8.0714285714285712</v>
      </c>
      <c r="G12" s="21">
        <f>+Brewer!U16+'2nd Grade'!W14+'3rd Grade'!V10</f>
        <v>325</v>
      </c>
      <c r="H12" s="22">
        <f t="shared" si="0"/>
        <v>7.9268292682926829</v>
      </c>
      <c r="I12" s="31">
        <f>+COUNT(Brewer!C16:T16)+COUNT('3rd Grade'!C10:U10)+COUNT('2nd Grade'!C14:V14)</f>
        <v>41</v>
      </c>
    </row>
    <row r="13" spans="1:9" s="19" customFormat="1" ht="15.5" x14ac:dyDescent="0.35">
      <c r="A13" s="6">
        <v>8</v>
      </c>
      <c r="B13" s="5" t="s">
        <v>13</v>
      </c>
      <c r="C13" s="9">
        <f>+'1st Grade'!AC9</f>
        <v>8.5555555555555554</v>
      </c>
      <c r="D13" s="9">
        <f>+'2nd Grade'!X10</f>
        <v>8.7142857142857135</v>
      </c>
      <c r="E13" s="9"/>
      <c r="F13" s="9">
        <f>+Brewer!V11</f>
        <v>8.1428571428571423</v>
      </c>
      <c r="G13" s="21">
        <f>+'1st Grade'!AB9+'2nd Grade'!W10+Brewer!U11</f>
        <v>390</v>
      </c>
      <c r="H13" s="22">
        <f t="shared" si="0"/>
        <v>8.4782608695652169</v>
      </c>
      <c r="I13" s="23">
        <f>+COUNT('1st Grade'!C9:AA9)+COUNT('2nd Grade'!C10:V10)+COUNT(Brewer!C11:T11)</f>
        <v>46</v>
      </c>
    </row>
    <row r="14" spans="1:9" s="19" customFormat="1" ht="15.5" x14ac:dyDescent="0.35">
      <c r="A14" s="6">
        <v>9</v>
      </c>
      <c r="B14" s="5" t="s">
        <v>19</v>
      </c>
      <c r="C14" s="9">
        <f>+'1st Grade'!AC3</f>
        <v>8.5</v>
      </c>
      <c r="D14" s="9">
        <f>+'2nd Grade'!X3</f>
        <v>8.1999999999999993</v>
      </c>
      <c r="E14" s="9">
        <f>+'3rd Grade'!W3</f>
        <v>8.6666666666666661</v>
      </c>
      <c r="F14" s="9">
        <f>+Brewer!V3</f>
        <v>8.2857142857142865</v>
      </c>
      <c r="G14" s="21">
        <f>SUM('1st Grade'!AB3)+'2nd Grade'!W3+'3rd Grade'!V3+Brewer!U3</f>
        <v>418</v>
      </c>
      <c r="H14" s="22">
        <f t="shared" si="0"/>
        <v>8.36</v>
      </c>
      <c r="I14" s="23">
        <f>+COUNT('1st Grade'!C3:AA3)+COUNT('3rd Grade'!C3:U3)+COUNT(Brewer!C3:T3)+COUNT('2nd Grade'!C3:V3)</f>
        <v>50</v>
      </c>
    </row>
    <row r="15" spans="1:9" x14ac:dyDescent="0.35">
      <c r="A15" s="6">
        <v>10</v>
      </c>
      <c r="B15" s="27" t="s">
        <v>12</v>
      </c>
      <c r="C15" s="9"/>
      <c r="D15" s="28">
        <f>+'2nd Grade'!X6</f>
        <v>8.5333333333333332</v>
      </c>
      <c r="E15" s="9"/>
      <c r="F15" s="28">
        <f>+Brewer!V7</f>
        <v>8.7142857142857135</v>
      </c>
      <c r="G15" s="29">
        <f>Brewer!U7+'2nd Grade'!W6</f>
        <v>250</v>
      </c>
      <c r="H15" s="30">
        <f t="shared" si="0"/>
        <v>8.6206896551724146</v>
      </c>
      <c r="I15" s="23">
        <f>COUNT(Brewer!C7:T7)+COUNT('2nd Grade'!C6:V6)</f>
        <v>29</v>
      </c>
    </row>
    <row r="16" spans="1:9" x14ac:dyDescent="0.35">
      <c r="A16" s="6">
        <v>11</v>
      </c>
      <c r="B16" s="5" t="s">
        <v>17</v>
      </c>
      <c r="C16" s="9">
        <f>+'1st Grade'!AC11</f>
        <v>8.35</v>
      </c>
      <c r="D16" s="9">
        <f>+'2nd Grade'!X12</f>
        <v>8.6</v>
      </c>
      <c r="E16" s="9">
        <f>+'3rd Grade'!W8</f>
        <v>8.3571428571428577</v>
      </c>
      <c r="F16" s="9">
        <f>+Brewer!V14</f>
        <v>8.5384615384615383</v>
      </c>
      <c r="G16" s="21">
        <f>SUM('1st Grade'!AB11)+'2nd Grade'!W12+'3rd Grade'!V8+Brewer!U14</f>
        <v>524</v>
      </c>
      <c r="H16" s="22">
        <f t="shared" si="0"/>
        <v>8.4516129032258061</v>
      </c>
      <c r="I16" s="23">
        <f>+COUNT('1st Grade'!C11:AA11)+COUNT('2nd Grade'!C12:V12)+COUNT(Brewer!C14:T14)+COUNT('3rd Grade'!C8:U8)</f>
        <v>62</v>
      </c>
    </row>
    <row r="17" spans="1:9" x14ac:dyDescent="0.35">
      <c r="A17" s="6">
        <v>12</v>
      </c>
      <c r="B17" s="5" t="s">
        <v>21</v>
      </c>
      <c r="C17" s="9">
        <f>+'1st Grade'!AC8</f>
        <v>8.4210526315789469</v>
      </c>
      <c r="D17" s="9">
        <f>+'2nd Grade'!X9</f>
        <v>8.7857142857142865</v>
      </c>
      <c r="E17" s="9">
        <f>+'3rd Grade'!W6</f>
        <v>8.0833333333333339</v>
      </c>
      <c r="F17" s="9">
        <f>+Brewer!V10</f>
        <v>8.384615384615385</v>
      </c>
      <c r="G17" s="21">
        <f>+'1st Grade'!AB8+'2nd Grade'!W9+Brewer!U10+'3rd Grade'!V6</f>
        <v>489</v>
      </c>
      <c r="H17" s="22">
        <f t="shared" si="0"/>
        <v>8.431034482758621</v>
      </c>
      <c r="I17" s="23">
        <f>+COUNT('1st Grade'!C8:AA8)+COUNT('2nd Grade'!C9:V9)+COUNT(Brewer!C10:T10)+COUNT('3rd Grade'!C6:U6)</f>
        <v>58</v>
      </c>
    </row>
    <row r="18" spans="1:9" x14ac:dyDescent="0.35">
      <c r="A18" s="6">
        <v>13</v>
      </c>
      <c r="B18" s="5" t="s">
        <v>23</v>
      </c>
      <c r="C18" s="9">
        <f>+'1st Grade'!AC10</f>
        <v>8</v>
      </c>
      <c r="D18" s="9">
        <f>+'2nd Grade'!X11</f>
        <v>8.5333333333333332</v>
      </c>
      <c r="E18" s="9">
        <f>+'3rd Grade'!W7</f>
        <v>7.916666666666667</v>
      </c>
      <c r="F18" s="9">
        <f>+Brewer!V13</f>
        <v>8.0769230769230766</v>
      </c>
      <c r="G18" s="21">
        <f>+'1st Grade'!AB10+'2nd Grade'!W11+Brewer!U13+'3rd Grade'!V7</f>
        <v>472</v>
      </c>
      <c r="H18" s="22">
        <f t="shared" si="0"/>
        <v>8.137931034482758</v>
      </c>
      <c r="I18" s="23">
        <f>+COUNT('1st Grade'!C10:AA10)+COUNT('2nd Grade'!C11:V11)+COUNT(Brewer!C13:T13)+COUNT('3rd Grade'!C7:U7)</f>
        <v>58</v>
      </c>
    </row>
    <row r="19" spans="1:9" x14ac:dyDescent="0.35">
      <c r="A19" s="6">
        <v>14</v>
      </c>
      <c r="B19" s="27" t="s">
        <v>15</v>
      </c>
      <c r="C19" s="28"/>
      <c r="D19" s="28"/>
      <c r="E19" s="28"/>
      <c r="F19" s="28">
        <f>+Brewer!V4</f>
        <v>8.2857142857142865</v>
      </c>
      <c r="G19" s="29">
        <f>Brewer!U4</f>
        <v>116</v>
      </c>
      <c r="H19" s="30">
        <f t="shared" si="0"/>
        <v>8.2857142857142865</v>
      </c>
      <c r="I19" s="31">
        <f>COUNT(Brewer!C4:T4)</f>
        <v>14</v>
      </c>
    </row>
    <row r="20" spans="1:9" ht="14.25" customHeight="1" x14ac:dyDescent="0.35">
      <c r="B20" s="9"/>
      <c r="H20" s="24"/>
    </row>
    <row r="21" spans="1:9" x14ac:dyDescent="0.35">
      <c r="A21" s="11"/>
      <c r="B21" s="32" t="s">
        <v>26</v>
      </c>
      <c r="C21" s="12">
        <f>SUM(C6:C19)/10</f>
        <v>8.36312865497076</v>
      </c>
      <c r="D21" s="12">
        <f>SUM(D6:D19)/12</f>
        <v>8.4967948717948705</v>
      </c>
      <c r="E21" s="12">
        <f>SUM(E6:E19)/8</f>
        <v>8.2914377289377281</v>
      </c>
      <c r="F21" s="12">
        <f>SUM(F6:F19)/14</f>
        <v>8.2959837781266366</v>
      </c>
      <c r="G21" s="12"/>
      <c r="H21" s="12">
        <f>SUM(H6:H19)/14</f>
        <v>8.3703478495241708</v>
      </c>
    </row>
    <row r="29" spans="1:9" x14ac:dyDescent="0.35">
      <c r="E29" s="25"/>
    </row>
    <row r="30" spans="1:9" x14ac:dyDescent="0.35">
      <c r="E30" s="25"/>
    </row>
  </sheetData>
  <autoFilter ref="A5:I5" xr:uid="{6D4B63E3-F1EA-43A3-8097-F98BD4142402}">
    <sortState xmlns:xlrd2="http://schemas.microsoft.com/office/spreadsheetml/2017/richdata2" ref="A6:I19">
      <sortCondition descending="1" ref="H5"/>
    </sortState>
  </autoFilter>
  <sortState xmlns:xlrd2="http://schemas.microsoft.com/office/spreadsheetml/2017/richdata2" ref="B6:I19">
    <sortCondition ref="B6:B19"/>
  </sortState>
  <conditionalFormatting sqref="H1:H4">
    <cfRule type="top10" dxfId="9" priority="2" percent="1" rank="10"/>
  </conditionalFormatting>
  <conditionalFormatting sqref="H5">
    <cfRule type="top10" dxfId="8" priority="11" stopIfTrue="1" percent="1" rank="10"/>
  </conditionalFormatting>
  <conditionalFormatting sqref="H6:H19">
    <cfRule type="top10" dxfId="7" priority="1" percent="1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F216-5709-4166-84A6-02196E51FBAA}">
  <dimension ref="A1:AC17"/>
  <sheetViews>
    <sheetView tabSelected="1" zoomScale="150" zoomScaleNormal="150" workbookViewId="0">
      <pane xSplit="2" topLeftCell="C1" activePane="topRight" state="frozen"/>
      <selection pane="topRight" activeCell="U10" sqref="U10"/>
    </sheetView>
  </sheetViews>
  <sheetFormatPr defaultRowHeight="14.5" x14ac:dyDescent="0.35"/>
  <cols>
    <col min="2" max="2" width="36.81640625" customWidth="1"/>
  </cols>
  <sheetData>
    <row r="1" spans="1:29" ht="15.5" x14ac:dyDescent="0.3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5.5" x14ac:dyDescent="0.35">
      <c r="A2" s="4" t="s">
        <v>4</v>
      </c>
      <c r="B2" s="2"/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2" t="s">
        <v>54</v>
      </c>
      <c r="L2" s="2" t="s">
        <v>55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3" t="s">
        <v>32</v>
      </c>
    </row>
    <row r="3" spans="1:29" x14ac:dyDescent="0.35">
      <c r="A3">
        <v>1</v>
      </c>
      <c r="B3" s="5" t="s">
        <v>19</v>
      </c>
      <c r="C3" s="6">
        <v>8</v>
      </c>
      <c r="D3" s="6">
        <v>9</v>
      </c>
      <c r="E3" s="6">
        <v>9</v>
      </c>
      <c r="F3" s="35">
        <v>8</v>
      </c>
      <c r="G3" s="6">
        <v>8</v>
      </c>
      <c r="H3" s="6">
        <v>8</v>
      </c>
      <c r="I3" s="6">
        <v>9</v>
      </c>
      <c r="J3" s="6">
        <v>8</v>
      </c>
      <c r="K3" s="6">
        <v>9</v>
      </c>
      <c r="L3" s="6">
        <v>9</v>
      </c>
      <c r="M3" s="6">
        <v>8</v>
      </c>
      <c r="N3" s="36">
        <v>9</v>
      </c>
      <c r="O3" s="6">
        <v>9</v>
      </c>
      <c r="P3" s="6">
        <v>9</v>
      </c>
      <c r="Q3" s="38" t="s">
        <v>58</v>
      </c>
      <c r="R3" s="6">
        <v>8</v>
      </c>
      <c r="S3" s="6">
        <v>8</v>
      </c>
      <c r="T3" s="6">
        <v>8</v>
      </c>
      <c r="U3" s="6">
        <v>9</v>
      </c>
      <c r="V3" s="6"/>
      <c r="W3" s="6"/>
      <c r="X3" s="6"/>
      <c r="Y3" s="6"/>
      <c r="Z3" s="6"/>
      <c r="AA3" s="6"/>
      <c r="AB3" s="6">
        <f t="shared" ref="AB3:AB12" si="0">SUM(C3:AA3)</f>
        <v>153</v>
      </c>
      <c r="AC3" s="7">
        <f t="shared" ref="AC3:AC12" si="1">+AB3/COUNT(C3:AA3)</f>
        <v>8.5</v>
      </c>
    </row>
    <row r="4" spans="1:29" x14ac:dyDescent="0.35">
      <c r="A4">
        <v>2</v>
      </c>
      <c r="B4" s="5" t="s">
        <v>24</v>
      </c>
      <c r="C4" s="6">
        <v>8</v>
      </c>
      <c r="D4" s="6">
        <v>8</v>
      </c>
      <c r="E4" s="6">
        <v>8</v>
      </c>
      <c r="F4" s="35">
        <v>7</v>
      </c>
      <c r="G4" s="6">
        <v>9</v>
      </c>
      <c r="H4" s="6">
        <v>9</v>
      </c>
      <c r="I4" s="6">
        <v>8</v>
      </c>
      <c r="J4" s="6">
        <v>8</v>
      </c>
      <c r="K4" s="6">
        <v>7</v>
      </c>
      <c r="L4" s="6">
        <v>7</v>
      </c>
      <c r="M4" s="6">
        <v>9</v>
      </c>
      <c r="N4" s="6">
        <v>6</v>
      </c>
      <c r="O4" s="6">
        <v>8</v>
      </c>
      <c r="P4" s="6">
        <v>9</v>
      </c>
      <c r="Q4" s="38" t="s">
        <v>58</v>
      </c>
      <c r="R4" s="6">
        <v>9</v>
      </c>
      <c r="S4" s="6">
        <v>9</v>
      </c>
      <c r="T4" s="6">
        <v>8</v>
      </c>
      <c r="U4" s="6">
        <v>9</v>
      </c>
      <c r="V4" s="6"/>
      <c r="W4" s="6"/>
      <c r="X4" s="6">
        <v>8</v>
      </c>
      <c r="Y4" s="6">
        <v>8</v>
      </c>
      <c r="Z4" s="6"/>
      <c r="AA4" s="6"/>
      <c r="AB4" s="6">
        <f t="shared" si="0"/>
        <v>162</v>
      </c>
      <c r="AC4" s="7">
        <f t="shared" si="1"/>
        <v>8.1</v>
      </c>
    </row>
    <row r="5" spans="1:29" x14ac:dyDescent="0.35">
      <c r="A5">
        <v>3</v>
      </c>
      <c r="B5" s="5" t="s">
        <v>16</v>
      </c>
      <c r="C5" s="6">
        <v>8</v>
      </c>
      <c r="D5" s="6">
        <v>8</v>
      </c>
      <c r="E5" s="6">
        <v>9</v>
      </c>
      <c r="F5" s="6">
        <v>8</v>
      </c>
      <c r="G5" s="6">
        <v>8</v>
      </c>
      <c r="H5" s="6">
        <v>8</v>
      </c>
      <c r="I5" s="6">
        <v>8</v>
      </c>
      <c r="J5" s="6">
        <v>8</v>
      </c>
      <c r="K5" s="6">
        <v>8</v>
      </c>
      <c r="L5" s="6">
        <v>8</v>
      </c>
      <c r="M5" s="6">
        <v>8</v>
      </c>
      <c r="N5" s="6">
        <v>9</v>
      </c>
      <c r="O5" s="6">
        <v>8</v>
      </c>
      <c r="P5" s="6">
        <v>9</v>
      </c>
      <c r="Q5" s="38" t="s">
        <v>58</v>
      </c>
      <c r="R5" s="6">
        <v>9</v>
      </c>
      <c r="S5" s="6">
        <v>9</v>
      </c>
      <c r="T5" s="6">
        <v>9</v>
      </c>
      <c r="U5" s="6">
        <v>9</v>
      </c>
      <c r="V5" s="6"/>
      <c r="W5" s="6"/>
      <c r="X5" s="6">
        <v>7</v>
      </c>
      <c r="Y5" s="6"/>
      <c r="Z5" s="6"/>
      <c r="AA5" s="6"/>
      <c r="AB5" s="6">
        <f t="shared" si="0"/>
        <v>158</v>
      </c>
      <c r="AC5" s="7">
        <f t="shared" si="1"/>
        <v>8.3157894736842106</v>
      </c>
    </row>
    <row r="6" spans="1:29" x14ac:dyDescent="0.35">
      <c r="A6">
        <v>4</v>
      </c>
      <c r="B6" s="5" t="s">
        <v>18</v>
      </c>
      <c r="C6" s="6">
        <v>9</v>
      </c>
      <c r="D6" s="6">
        <v>8</v>
      </c>
      <c r="E6" s="35">
        <v>9</v>
      </c>
      <c r="F6" s="6">
        <v>8</v>
      </c>
      <c r="G6" s="6">
        <v>8</v>
      </c>
      <c r="H6" s="6">
        <v>8</v>
      </c>
      <c r="I6" s="6">
        <v>8</v>
      </c>
      <c r="J6" s="6">
        <v>8</v>
      </c>
      <c r="K6" s="6">
        <v>8</v>
      </c>
      <c r="L6" s="6">
        <v>9</v>
      </c>
      <c r="M6" s="6">
        <v>9</v>
      </c>
      <c r="N6" s="36">
        <v>8</v>
      </c>
      <c r="O6" s="6">
        <v>7</v>
      </c>
      <c r="P6" s="6">
        <v>9</v>
      </c>
      <c r="Q6" s="38" t="s">
        <v>58</v>
      </c>
      <c r="R6" s="6">
        <v>9</v>
      </c>
      <c r="S6" s="6">
        <v>9</v>
      </c>
      <c r="T6" s="6">
        <v>9</v>
      </c>
      <c r="U6" s="6">
        <v>8</v>
      </c>
      <c r="V6" s="6"/>
      <c r="W6" s="6"/>
      <c r="X6" s="6"/>
      <c r="Y6" s="6"/>
      <c r="Z6" s="6"/>
      <c r="AA6" s="6"/>
      <c r="AB6" s="6">
        <f t="shared" si="0"/>
        <v>151</v>
      </c>
      <c r="AC6" s="7">
        <f t="shared" si="1"/>
        <v>8.3888888888888893</v>
      </c>
    </row>
    <row r="7" spans="1:29" x14ac:dyDescent="0.35">
      <c r="A7">
        <v>5</v>
      </c>
      <c r="B7" s="5" t="s">
        <v>25</v>
      </c>
      <c r="C7" s="6">
        <v>9</v>
      </c>
      <c r="D7" s="6">
        <v>9</v>
      </c>
      <c r="E7" s="6">
        <v>8</v>
      </c>
      <c r="F7" s="6">
        <v>8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8</v>
      </c>
      <c r="N7" s="6">
        <v>9</v>
      </c>
      <c r="O7" s="6">
        <v>8</v>
      </c>
      <c r="P7" s="6">
        <v>9</v>
      </c>
      <c r="Q7" s="38" t="s">
        <v>58</v>
      </c>
      <c r="R7" s="6">
        <v>9</v>
      </c>
      <c r="S7" s="6">
        <v>9</v>
      </c>
      <c r="T7" s="6">
        <v>9</v>
      </c>
      <c r="U7" s="6">
        <v>9</v>
      </c>
      <c r="V7" s="6"/>
      <c r="W7" s="6"/>
      <c r="X7" s="6"/>
      <c r="Y7" s="6"/>
      <c r="Z7" s="6"/>
      <c r="AA7" s="6"/>
      <c r="AB7" s="6">
        <f t="shared" si="0"/>
        <v>158</v>
      </c>
      <c r="AC7" s="7">
        <f t="shared" si="1"/>
        <v>8.7777777777777786</v>
      </c>
    </row>
    <row r="8" spans="1:29" x14ac:dyDescent="0.35">
      <c r="A8">
        <v>6</v>
      </c>
      <c r="B8" s="5" t="s">
        <v>21</v>
      </c>
      <c r="C8" s="6">
        <v>9</v>
      </c>
      <c r="D8" s="6">
        <v>9</v>
      </c>
      <c r="E8" s="6">
        <v>9</v>
      </c>
      <c r="F8" s="6">
        <v>8</v>
      </c>
      <c r="G8" s="6">
        <v>8</v>
      </c>
      <c r="H8" s="6">
        <v>8</v>
      </c>
      <c r="I8" s="6">
        <v>8</v>
      </c>
      <c r="J8" s="6">
        <v>8</v>
      </c>
      <c r="K8" s="6">
        <v>8</v>
      </c>
      <c r="L8" s="6">
        <v>9</v>
      </c>
      <c r="M8" s="36">
        <v>8</v>
      </c>
      <c r="N8" s="6">
        <v>9</v>
      </c>
      <c r="O8" s="6">
        <v>7</v>
      </c>
      <c r="P8" s="6">
        <v>9</v>
      </c>
      <c r="Q8" s="38" t="s">
        <v>58</v>
      </c>
      <c r="R8" s="6">
        <v>9</v>
      </c>
      <c r="S8" s="6">
        <v>9</v>
      </c>
      <c r="T8" s="6">
        <v>8</v>
      </c>
      <c r="U8" s="6">
        <v>9</v>
      </c>
      <c r="V8" s="6"/>
      <c r="W8" s="6"/>
      <c r="X8" s="6">
        <v>8</v>
      </c>
      <c r="Y8" s="6"/>
      <c r="Z8" s="6"/>
      <c r="AA8" s="6"/>
      <c r="AB8" s="6">
        <f t="shared" si="0"/>
        <v>160</v>
      </c>
      <c r="AC8" s="7">
        <f t="shared" si="1"/>
        <v>8.4210526315789469</v>
      </c>
    </row>
    <row r="9" spans="1:29" x14ac:dyDescent="0.35">
      <c r="A9">
        <v>7</v>
      </c>
      <c r="B9" s="5" t="s">
        <v>13</v>
      </c>
      <c r="C9" s="6">
        <v>9</v>
      </c>
      <c r="D9" s="6">
        <v>8</v>
      </c>
      <c r="E9" s="6">
        <v>9</v>
      </c>
      <c r="F9" s="6">
        <v>8</v>
      </c>
      <c r="G9" s="6">
        <v>9</v>
      </c>
      <c r="H9" s="6">
        <v>9</v>
      </c>
      <c r="I9" s="6">
        <v>8</v>
      </c>
      <c r="J9" s="6">
        <v>8</v>
      </c>
      <c r="K9" s="6">
        <v>9</v>
      </c>
      <c r="L9" s="6">
        <v>8</v>
      </c>
      <c r="M9" s="6">
        <v>8</v>
      </c>
      <c r="N9" s="6">
        <v>8</v>
      </c>
      <c r="O9" s="6">
        <v>8</v>
      </c>
      <c r="P9" s="6">
        <v>9</v>
      </c>
      <c r="Q9" s="38" t="s">
        <v>58</v>
      </c>
      <c r="R9" s="6">
        <v>9</v>
      </c>
      <c r="S9" s="6">
        <v>9</v>
      </c>
      <c r="T9" s="6">
        <v>9</v>
      </c>
      <c r="U9" s="6">
        <v>9</v>
      </c>
      <c r="V9" s="6"/>
      <c r="W9" s="6"/>
      <c r="X9" s="6"/>
      <c r="Y9" s="6"/>
      <c r="Z9" s="6"/>
      <c r="AA9" s="6"/>
      <c r="AB9" s="6">
        <f t="shared" si="0"/>
        <v>154</v>
      </c>
      <c r="AC9" s="7">
        <f t="shared" si="1"/>
        <v>8.5555555555555554</v>
      </c>
    </row>
    <row r="10" spans="1:29" x14ac:dyDescent="0.35">
      <c r="A10">
        <v>8</v>
      </c>
      <c r="B10" s="5" t="s">
        <v>33</v>
      </c>
      <c r="C10" s="6">
        <v>8</v>
      </c>
      <c r="D10" s="6">
        <v>8</v>
      </c>
      <c r="E10" s="6">
        <v>7</v>
      </c>
      <c r="F10" s="6">
        <v>8</v>
      </c>
      <c r="G10" s="6">
        <v>8</v>
      </c>
      <c r="H10" s="6">
        <v>8</v>
      </c>
      <c r="I10" s="6">
        <v>8</v>
      </c>
      <c r="J10" s="6">
        <v>8</v>
      </c>
      <c r="K10" s="6">
        <v>9</v>
      </c>
      <c r="L10" s="6">
        <v>8</v>
      </c>
      <c r="M10" s="6">
        <v>9</v>
      </c>
      <c r="N10" s="6">
        <v>8</v>
      </c>
      <c r="O10" s="6">
        <v>5</v>
      </c>
      <c r="P10" s="6">
        <v>8</v>
      </c>
      <c r="Q10" s="38" t="s">
        <v>58</v>
      </c>
      <c r="R10" s="6">
        <v>9</v>
      </c>
      <c r="S10" s="6">
        <v>9</v>
      </c>
      <c r="T10" s="6">
        <v>8</v>
      </c>
      <c r="U10" s="6">
        <v>8</v>
      </c>
      <c r="V10" s="6"/>
      <c r="W10" s="6"/>
      <c r="X10" s="6"/>
      <c r="Y10" s="6"/>
      <c r="Z10" s="6"/>
      <c r="AA10" s="6"/>
      <c r="AB10" s="6">
        <f t="shared" si="0"/>
        <v>144</v>
      </c>
      <c r="AC10" s="7">
        <f t="shared" si="1"/>
        <v>8</v>
      </c>
    </row>
    <row r="11" spans="1:29" x14ac:dyDescent="0.35">
      <c r="A11">
        <v>9</v>
      </c>
      <c r="B11" s="5" t="s">
        <v>17</v>
      </c>
      <c r="C11" s="6">
        <v>8</v>
      </c>
      <c r="D11" s="6">
        <v>9</v>
      </c>
      <c r="E11" s="35">
        <v>9</v>
      </c>
      <c r="F11" s="6">
        <v>8</v>
      </c>
      <c r="G11" s="6">
        <v>8</v>
      </c>
      <c r="H11" s="6">
        <v>8</v>
      </c>
      <c r="I11" s="6">
        <v>8</v>
      </c>
      <c r="J11" s="6">
        <v>8</v>
      </c>
      <c r="K11" s="6">
        <v>8</v>
      </c>
      <c r="L11" s="6">
        <v>8</v>
      </c>
      <c r="M11" s="6">
        <v>9</v>
      </c>
      <c r="N11" s="6">
        <v>9</v>
      </c>
      <c r="O11" s="6">
        <v>8</v>
      </c>
      <c r="P11" s="6">
        <v>8</v>
      </c>
      <c r="Q11" s="38" t="s">
        <v>58</v>
      </c>
      <c r="R11" s="6">
        <v>9</v>
      </c>
      <c r="S11" s="6">
        <v>8</v>
      </c>
      <c r="T11" s="6">
        <v>9</v>
      </c>
      <c r="U11" s="6">
        <v>9</v>
      </c>
      <c r="V11" s="6"/>
      <c r="W11" s="6"/>
      <c r="X11" s="6">
        <v>8</v>
      </c>
      <c r="Y11" s="6">
        <v>8</v>
      </c>
      <c r="Z11" s="6"/>
      <c r="AA11" s="6"/>
      <c r="AB11" s="6">
        <f t="shared" si="0"/>
        <v>167</v>
      </c>
      <c r="AC11" s="7">
        <f t="shared" si="1"/>
        <v>8.35</v>
      </c>
    </row>
    <row r="12" spans="1:29" x14ac:dyDescent="0.35">
      <c r="A12">
        <v>10</v>
      </c>
      <c r="B12" s="5" t="s">
        <v>34</v>
      </c>
      <c r="C12" s="6">
        <v>8</v>
      </c>
      <c r="D12" s="6">
        <v>8</v>
      </c>
      <c r="E12" s="6">
        <v>9</v>
      </c>
      <c r="F12" s="6">
        <v>8</v>
      </c>
      <c r="G12" s="6">
        <v>9</v>
      </c>
      <c r="H12" s="6">
        <v>9</v>
      </c>
      <c r="I12" s="6">
        <v>7</v>
      </c>
      <c r="J12" s="6">
        <v>8</v>
      </c>
      <c r="K12" s="6">
        <v>7</v>
      </c>
      <c r="L12" s="6">
        <v>9</v>
      </c>
      <c r="M12" s="6">
        <v>8</v>
      </c>
      <c r="N12" s="6">
        <v>8</v>
      </c>
      <c r="O12" s="6">
        <v>7</v>
      </c>
      <c r="P12" s="6">
        <v>9</v>
      </c>
      <c r="Q12" s="38" t="s">
        <v>58</v>
      </c>
      <c r="R12" s="6">
        <v>8</v>
      </c>
      <c r="S12" s="6">
        <v>9</v>
      </c>
      <c r="T12" s="6">
        <v>9</v>
      </c>
      <c r="U12" s="6">
        <v>8</v>
      </c>
      <c r="V12" s="6"/>
      <c r="W12" s="6"/>
      <c r="X12" s="6"/>
      <c r="Y12" s="6"/>
      <c r="Z12" s="6"/>
      <c r="AA12" s="6"/>
      <c r="AB12" s="6">
        <f t="shared" si="0"/>
        <v>148</v>
      </c>
      <c r="AC12" s="7">
        <f t="shared" si="1"/>
        <v>8.2222222222222214</v>
      </c>
    </row>
    <row r="13" spans="1:29" x14ac:dyDescent="0.35">
      <c r="B13" s="9"/>
      <c r="C13" s="6"/>
      <c r="D13" s="6"/>
      <c r="E13" s="10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C13" s="7"/>
    </row>
    <row r="14" spans="1:29" x14ac:dyDescent="0.35">
      <c r="B14" s="5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11"/>
      <c r="O14" s="11" t="s">
        <v>26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>
        <f>+SUM(AB3:AB12)</f>
        <v>1555</v>
      </c>
      <c r="AC14" s="12">
        <f>+AB14/COUNT(C3:AA12)</f>
        <v>8.3602150537634401</v>
      </c>
    </row>
    <row r="15" spans="1:29" x14ac:dyDescent="0.35">
      <c r="B15" s="5" t="s">
        <v>35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C15" s="7"/>
    </row>
    <row r="16" spans="1:29" x14ac:dyDescent="0.35">
      <c r="B16" s="5" t="s">
        <v>36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0"/>
      <c r="AC16" s="7"/>
    </row>
    <row r="17" spans="2:2" x14ac:dyDescent="0.35">
      <c r="B17" s="5" t="s">
        <v>37</v>
      </c>
    </row>
  </sheetData>
  <conditionalFormatting sqref="AC3:AC12">
    <cfRule type="top10" dxfId="6" priority="1" percent="1" rank="1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E00A-C234-4518-B148-0B2EECC5C521}">
  <dimension ref="A1:X18"/>
  <sheetViews>
    <sheetView zoomScale="160" zoomScaleNormal="160" workbookViewId="0">
      <pane xSplit="2" topLeftCell="C1" activePane="topRight" state="frozen"/>
      <selection pane="topRight" activeCell="R13" sqref="R13"/>
    </sheetView>
  </sheetViews>
  <sheetFormatPr defaultRowHeight="14.5" x14ac:dyDescent="0.35"/>
  <cols>
    <col min="2" max="2" width="31.08984375" customWidth="1"/>
  </cols>
  <sheetData>
    <row r="1" spans="1:24" ht="15.5" x14ac:dyDescent="0.3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4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 t="s">
        <v>29</v>
      </c>
      <c r="V2" s="2" t="s">
        <v>30</v>
      </c>
      <c r="W2" s="2" t="s">
        <v>31</v>
      </c>
      <c r="X2" s="3" t="s">
        <v>32</v>
      </c>
    </row>
    <row r="3" spans="1:24" x14ac:dyDescent="0.35">
      <c r="A3">
        <v>1</v>
      </c>
      <c r="B3" s="5" t="s">
        <v>19</v>
      </c>
      <c r="C3" s="6">
        <v>9</v>
      </c>
      <c r="D3" s="6">
        <v>8</v>
      </c>
      <c r="E3" s="6">
        <v>8</v>
      </c>
      <c r="F3" s="6">
        <v>9</v>
      </c>
      <c r="G3" s="6">
        <v>9</v>
      </c>
      <c r="H3" s="6">
        <v>3</v>
      </c>
      <c r="I3" s="6">
        <v>9</v>
      </c>
      <c r="J3" s="6">
        <v>9</v>
      </c>
      <c r="K3" s="6">
        <v>8</v>
      </c>
      <c r="L3" s="6">
        <v>8</v>
      </c>
      <c r="M3" s="6">
        <v>8</v>
      </c>
      <c r="N3" s="38" t="s">
        <v>58</v>
      </c>
      <c r="O3" s="6">
        <v>9</v>
      </c>
      <c r="P3" s="6">
        <v>9</v>
      </c>
      <c r="Q3" s="6">
        <v>9</v>
      </c>
      <c r="R3" s="6">
        <v>8</v>
      </c>
      <c r="S3" s="6"/>
      <c r="T3" s="6"/>
      <c r="U3" s="6"/>
      <c r="V3" s="6"/>
      <c r="W3" s="6">
        <f t="shared" ref="W3:W14" si="0">SUM(C3:V3)</f>
        <v>123</v>
      </c>
      <c r="X3" s="7">
        <f t="shared" ref="X3:X14" si="1">+W3/COUNT(C3:V3)</f>
        <v>8.1999999999999993</v>
      </c>
    </row>
    <row r="4" spans="1:24" x14ac:dyDescent="0.35">
      <c r="A4">
        <v>2</v>
      </c>
      <c r="B4" s="5" t="s">
        <v>38</v>
      </c>
      <c r="C4" s="6">
        <v>8</v>
      </c>
      <c r="D4" s="6">
        <v>9</v>
      </c>
      <c r="E4" s="6">
        <v>9</v>
      </c>
      <c r="F4" s="6">
        <v>8</v>
      </c>
      <c r="G4" s="6">
        <v>9</v>
      </c>
      <c r="H4" s="38" t="s">
        <v>58</v>
      </c>
      <c r="I4" s="6">
        <v>8</v>
      </c>
      <c r="J4" s="6">
        <v>9</v>
      </c>
      <c r="K4" s="6">
        <v>8</v>
      </c>
      <c r="L4" s="6">
        <v>8</v>
      </c>
      <c r="M4" s="6">
        <v>9</v>
      </c>
      <c r="N4" s="38" t="s">
        <v>58</v>
      </c>
      <c r="O4" s="6">
        <v>7</v>
      </c>
      <c r="P4" s="6">
        <v>8</v>
      </c>
      <c r="Q4" s="6">
        <v>9</v>
      </c>
      <c r="R4" s="6">
        <v>8</v>
      </c>
      <c r="S4" s="6"/>
      <c r="T4" s="6"/>
      <c r="U4" s="6"/>
      <c r="V4" s="6"/>
      <c r="W4" s="6">
        <f t="shared" si="0"/>
        <v>117</v>
      </c>
      <c r="X4" s="7">
        <f t="shared" si="1"/>
        <v>8.3571428571428577</v>
      </c>
    </row>
    <row r="5" spans="1:24" x14ac:dyDescent="0.35">
      <c r="A5">
        <v>3</v>
      </c>
      <c r="B5" s="5" t="s">
        <v>16</v>
      </c>
      <c r="C5" s="6">
        <v>8</v>
      </c>
      <c r="D5" s="6">
        <v>9</v>
      </c>
      <c r="E5" s="6">
        <v>9</v>
      </c>
      <c r="F5" s="6">
        <v>9</v>
      </c>
      <c r="G5" s="33">
        <v>8</v>
      </c>
      <c r="H5" s="6">
        <v>9</v>
      </c>
      <c r="I5" s="38" t="s">
        <v>58</v>
      </c>
      <c r="J5" s="36">
        <v>9</v>
      </c>
      <c r="K5" s="6">
        <v>9</v>
      </c>
      <c r="L5" s="6">
        <v>8</v>
      </c>
      <c r="M5" s="6">
        <v>8</v>
      </c>
      <c r="N5" s="38" t="s">
        <v>58</v>
      </c>
      <c r="O5" s="6">
        <v>9</v>
      </c>
      <c r="P5" s="6">
        <v>9</v>
      </c>
      <c r="Q5" s="6">
        <v>8</v>
      </c>
      <c r="R5" s="6">
        <v>9</v>
      </c>
      <c r="S5" s="6"/>
      <c r="T5" s="6"/>
      <c r="U5" s="6"/>
      <c r="V5" s="6"/>
      <c r="W5" s="6">
        <f t="shared" si="0"/>
        <v>121</v>
      </c>
      <c r="X5" s="7">
        <f t="shared" si="1"/>
        <v>8.6428571428571423</v>
      </c>
    </row>
    <row r="6" spans="1:24" x14ac:dyDescent="0.35">
      <c r="A6">
        <v>4</v>
      </c>
      <c r="B6" s="5" t="s">
        <v>12</v>
      </c>
      <c r="C6" s="6">
        <v>8</v>
      </c>
      <c r="D6" s="6">
        <v>8</v>
      </c>
      <c r="E6" s="6">
        <v>8</v>
      </c>
      <c r="F6" s="6">
        <v>8</v>
      </c>
      <c r="G6" s="6">
        <v>9</v>
      </c>
      <c r="H6" s="6">
        <v>8</v>
      </c>
      <c r="I6" s="6">
        <v>9</v>
      </c>
      <c r="J6" s="6">
        <v>9</v>
      </c>
      <c r="K6" s="6">
        <v>9</v>
      </c>
      <c r="L6" s="6">
        <v>8</v>
      </c>
      <c r="M6" s="6">
        <v>8</v>
      </c>
      <c r="N6" s="38" t="s">
        <v>58</v>
      </c>
      <c r="O6" s="6">
        <v>9</v>
      </c>
      <c r="P6" s="6">
        <v>10</v>
      </c>
      <c r="Q6" s="6">
        <v>8</v>
      </c>
      <c r="R6" s="6">
        <v>9</v>
      </c>
      <c r="S6" s="6"/>
      <c r="T6" s="6"/>
      <c r="U6" s="6"/>
      <c r="V6" s="6"/>
      <c r="W6" s="6">
        <f t="shared" si="0"/>
        <v>128</v>
      </c>
      <c r="X6" s="7">
        <f t="shared" si="1"/>
        <v>8.5333333333333332</v>
      </c>
    </row>
    <row r="7" spans="1:24" x14ac:dyDescent="0.35">
      <c r="A7">
        <v>5</v>
      </c>
      <c r="B7" s="5" t="s">
        <v>25</v>
      </c>
      <c r="C7" s="6">
        <v>9</v>
      </c>
      <c r="D7" s="6">
        <v>8</v>
      </c>
      <c r="E7" s="6">
        <v>7</v>
      </c>
      <c r="F7" s="33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8</v>
      </c>
      <c r="M7" s="6">
        <v>8</v>
      </c>
      <c r="N7" s="38" t="s">
        <v>58</v>
      </c>
      <c r="O7" s="6">
        <v>8</v>
      </c>
      <c r="P7" s="6">
        <v>8</v>
      </c>
      <c r="Q7" s="6">
        <v>9</v>
      </c>
      <c r="R7" s="6">
        <v>9</v>
      </c>
      <c r="S7" s="6"/>
      <c r="T7" s="6"/>
      <c r="U7" s="6"/>
      <c r="V7" s="6"/>
      <c r="W7" s="6">
        <f t="shared" si="0"/>
        <v>128</v>
      </c>
      <c r="X7" s="7">
        <f t="shared" si="1"/>
        <v>8.5333333333333332</v>
      </c>
    </row>
    <row r="8" spans="1:24" x14ac:dyDescent="0.35">
      <c r="A8">
        <v>6</v>
      </c>
      <c r="B8" s="5" t="s">
        <v>18</v>
      </c>
      <c r="C8" s="6">
        <v>9</v>
      </c>
      <c r="D8" s="6">
        <v>9</v>
      </c>
      <c r="E8" s="6">
        <v>10</v>
      </c>
      <c r="F8" s="6">
        <v>8</v>
      </c>
      <c r="G8" s="33">
        <v>8</v>
      </c>
      <c r="H8" s="6">
        <v>6</v>
      </c>
      <c r="I8" s="6">
        <v>8</v>
      </c>
      <c r="J8" s="6">
        <v>9</v>
      </c>
      <c r="K8" s="6">
        <v>9</v>
      </c>
      <c r="L8" s="6">
        <v>9</v>
      </c>
      <c r="M8" s="6">
        <v>9</v>
      </c>
      <c r="N8" s="38" t="s">
        <v>58</v>
      </c>
      <c r="O8" s="6">
        <v>9</v>
      </c>
      <c r="P8" s="6">
        <v>8</v>
      </c>
      <c r="Q8" s="6">
        <v>9</v>
      </c>
      <c r="R8" s="6">
        <v>9</v>
      </c>
      <c r="S8" s="6"/>
      <c r="T8" s="6"/>
      <c r="U8" s="6"/>
      <c r="V8" s="6"/>
      <c r="W8" s="6">
        <f t="shared" si="0"/>
        <v>129</v>
      </c>
      <c r="X8" s="7">
        <f t="shared" si="1"/>
        <v>8.6</v>
      </c>
    </row>
    <row r="9" spans="1:24" x14ac:dyDescent="0.35">
      <c r="A9">
        <v>7</v>
      </c>
      <c r="B9" s="5" t="s">
        <v>21</v>
      </c>
      <c r="C9" s="6">
        <v>9</v>
      </c>
      <c r="D9" s="6">
        <v>8</v>
      </c>
      <c r="E9" s="6">
        <v>10</v>
      </c>
      <c r="F9" s="6">
        <v>9</v>
      </c>
      <c r="G9" s="6">
        <v>8</v>
      </c>
      <c r="H9" s="6">
        <v>9</v>
      </c>
      <c r="I9" s="38" t="s">
        <v>58</v>
      </c>
      <c r="J9" s="6">
        <v>9</v>
      </c>
      <c r="K9" s="6">
        <v>10</v>
      </c>
      <c r="L9" s="6">
        <v>9</v>
      </c>
      <c r="M9" s="6">
        <v>7</v>
      </c>
      <c r="N9" s="38" t="s">
        <v>58</v>
      </c>
      <c r="O9" s="6">
        <v>8</v>
      </c>
      <c r="P9" s="6">
        <v>9</v>
      </c>
      <c r="Q9" s="6">
        <v>9</v>
      </c>
      <c r="R9" s="6">
        <v>9</v>
      </c>
      <c r="S9" s="6"/>
      <c r="T9" s="6"/>
      <c r="U9" s="6"/>
      <c r="V9" s="6"/>
      <c r="W9" s="6">
        <f t="shared" si="0"/>
        <v>123</v>
      </c>
      <c r="X9" s="7">
        <f t="shared" si="1"/>
        <v>8.7857142857142865</v>
      </c>
    </row>
    <row r="10" spans="1:24" x14ac:dyDescent="0.35">
      <c r="A10">
        <v>8</v>
      </c>
      <c r="B10" s="5" t="s">
        <v>13</v>
      </c>
      <c r="C10" s="6">
        <v>9</v>
      </c>
      <c r="D10" s="6">
        <v>8</v>
      </c>
      <c r="E10" s="6">
        <v>9</v>
      </c>
      <c r="F10" s="33">
        <v>8</v>
      </c>
      <c r="G10" s="6">
        <v>9</v>
      </c>
      <c r="H10" s="6">
        <v>9</v>
      </c>
      <c r="I10" s="6">
        <v>9</v>
      </c>
      <c r="J10" s="6">
        <v>8</v>
      </c>
      <c r="K10" s="6">
        <v>9</v>
      </c>
      <c r="L10" s="6">
        <v>9</v>
      </c>
      <c r="M10" s="6">
        <v>8</v>
      </c>
      <c r="N10" s="38" t="s">
        <v>58</v>
      </c>
      <c r="O10" s="6">
        <v>9</v>
      </c>
      <c r="P10" s="6">
        <v>9</v>
      </c>
      <c r="Q10" s="38" t="s">
        <v>58</v>
      </c>
      <c r="R10" s="6">
        <v>9</v>
      </c>
      <c r="S10" s="6"/>
      <c r="T10" s="6"/>
      <c r="U10" s="6"/>
      <c r="V10" s="6"/>
      <c r="W10" s="6">
        <f t="shared" si="0"/>
        <v>122</v>
      </c>
      <c r="X10" s="7">
        <f t="shared" si="1"/>
        <v>8.7142857142857135</v>
      </c>
    </row>
    <row r="11" spans="1:24" x14ac:dyDescent="0.35">
      <c r="A11">
        <v>9</v>
      </c>
      <c r="B11" s="5" t="s">
        <v>33</v>
      </c>
      <c r="C11" s="6">
        <v>8</v>
      </c>
      <c r="D11" s="6">
        <v>8</v>
      </c>
      <c r="E11" s="6">
        <v>9</v>
      </c>
      <c r="F11" s="6">
        <v>8</v>
      </c>
      <c r="G11" s="6">
        <v>9</v>
      </c>
      <c r="H11" s="6">
        <v>9</v>
      </c>
      <c r="I11" s="6">
        <v>8</v>
      </c>
      <c r="J11" s="36">
        <v>9</v>
      </c>
      <c r="K11" s="6">
        <v>9</v>
      </c>
      <c r="L11" s="6">
        <v>9</v>
      </c>
      <c r="M11" s="6">
        <v>9</v>
      </c>
      <c r="N11" s="38" t="s">
        <v>58</v>
      </c>
      <c r="O11" s="6">
        <v>7</v>
      </c>
      <c r="P11" s="6">
        <v>8</v>
      </c>
      <c r="Q11" s="6">
        <v>9</v>
      </c>
      <c r="R11" s="6">
        <v>9</v>
      </c>
      <c r="S11" s="6"/>
      <c r="T11" s="6"/>
      <c r="U11" s="6"/>
      <c r="V11" s="6"/>
      <c r="W11" s="6">
        <f t="shared" si="0"/>
        <v>128</v>
      </c>
      <c r="X11" s="7">
        <f t="shared" si="1"/>
        <v>8.5333333333333332</v>
      </c>
    </row>
    <row r="12" spans="1:24" x14ac:dyDescent="0.35">
      <c r="A12">
        <v>10</v>
      </c>
      <c r="B12" s="5" t="s">
        <v>17</v>
      </c>
      <c r="C12" s="6">
        <v>9</v>
      </c>
      <c r="D12" s="6">
        <v>9</v>
      </c>
      <c r="E12" s="6">
        <v>9</v>
      </c>
      <c r="F12" s="6">
        <v>8</v>
      </c>
      <c r="G12" s="6">
        <v>8</v>
      </c>
      <c r="H12" s="6">
        <v>9</v>
      </c>
      <c r="I12" s="6">
        <v>8</v>
      </c>
      <c r="J12" s="6">
        <v>9</v>
      </c>
      <c r="K12" s="6">
        <v>9</v>
      </c>
      <c r="L12" s="6">
        <v>8</v>
      </c>
      <c r="M12" s="6">
        <v>9</v>
      </c>
      <c r="N12" s="38" t="s">
        <v>58</v>
      </c>
      <c r="O12" s="6">
        <v>9</v>
      </c>
      <c r="P12" s="6">
        <v>9</v>
      </c>
      <c r="Q12" s="6">
        <v>8</v>
      </c>
      <c r="R12" s="6">
        <v>8</v>
      </c>
      <c r="S12" s="6"/>
      <c r="T12" s="6"/>
      <c r="U12" s="6"/>
      <c r="V12" s="6"/>
      <c r="W12" s="6">
        <f>SUM(C12:V12)</f>
        <v>129</v>
      </c>
      <c r="X12" s="7">
        <f>+W12/COUNT(C12:V12)</f>
        <v>8.6</v>
      </c>
    </row>
    <row r="13" spans="1:24" x14ac:dyDescent="0.35">
      <c r="A13">
        <v>11</v>
      </c>
      <c r="B13" s="5" t="s">
        <v>22</v>
      </c>
      <c r="C13" s="6">
        <v>8</v>
      </c>
      <c r="D13" s="6">
        <v>8</v>
      </c>
      <c r="E13" s="6">
        <v>9</v>
      </c>
      <c r="F13" s="6">
        <v>8</v>
      </c>
      <c r="G13" s="6">
        <v>8</v>
      </c>
      <c r="H13" s="38" t="s">
        <v>58</v>
      </c>
      <c r="I13" s="6">
        <v>8</v>
      </c>
      <c r="J13" s="6">
        <v>9</v>
      </c>
      <c r="K13" s="6">
        <v>10</v>
      </c>
      <c r="L13" s="6">
        <v>8</v>
      </c>
      <c r="M13" s="6">
        <v>9</v>
      </c>
      <c r="N13" s="38" t="s">
        <v>58</v>
      </c>
      <c r="O13" s="6">
        <v>9</v>
      </c>
      <c r="P13" s="6">
        <v>10</v>
      </c>
      <c r="Q13" s="38" t="s">
        <v>58</v>
      </c>
      <c r="R13" s="6">
        <v>6</v>
      </c>
      <c r="S13" s="6"/>
      <c r="T13" s="6"/>
      <c r="U13" s="6"/>
      <c r="V13" s="6"/>
      <c r="W13" s="6">
        <f t="shared" si="0"/>
        <v>110</v>
      </c>
      <c r="X13" s="7">
        <f t="shared" si="1"/>
        <v>8.4615384615384617</v>
      </c>
    </row>
    <row r="14" spans="1:24" x14ac:dyDescent="0.35">
      <c r="A14">
        <v>12</v>
      </c>
      <c r="B14" s="5" t="s">
        <v>14</v>
      </c>
      <c r="C14" s="6">
        <v>8</v>
      </c>
      <c r="D14" s="6">
        <v>9</v>
      </c>
      <c r="E14" s="6">
        <v>8</v>
      </c>
      <c r="F14" s="6">
        <v>8</v>
      </c>
      <c r="G14" s="6">
        <v>8</v>
      </c>
      <c r="H14" s="6">
        <v>8</v>
      </c>
      <c r="I14" s="6">
        <v>7</v>
      </c>
      <c r="J14" s="6">
        <v>6</v>
      </c>
      <c r="K14" s="6">
        <v>9</v>
      </c>
      <c r="L14" s="6">
        <v>8</v>
      </c>
      <c r="M14" s="6">
        <v>9</v>
      </c>
      <c r="N14" s="38" t="s">
        <v>58</v>
      </c>
      <c r="O14" s="6">
        <v>8</v>
      </c>
      <c r="P14" s="6">
        <v>9</v>
      </c>
      <c r="Q14" s="6">
        <v>8</v>
      </c>
      <c r="R14" s="6">
        <v>7</v>
      </c>
      <c r="S14" s="6"/>
      <c r="T14" s="6"/>
      <c r="U14" s="6"/>
      <c r="V14" s="6"/>
      <c r="W14" s="6">
        <f t="shared" si="0"/>
        <v>120</v>
      </c>
      <c r="X14" s="7">
        <f t="shared" si="1"/>
        <v>8</v>
      </c>
    </row>
    <row r="15" spans="1:24" x14ac:dyDescent="0.35">
      <c r="B15" s="9"/>
      <c r="C15" s="6"/>
      <c r="D15" s="6"/>
      <c r="E15" s="6"/>
      <c r="F15" s="6"/>
      <c r="G15" s="6"/>
      <c r="H15" s="6"/>
      <c r="I15" s="6"/>
      <c r="J15" s="6"/>
      <c r="K15" s="6"/>
      <c r="L15" s="8"/>
      <c r="M15" s="6"/>
      <c r="N15" s="6"/>
      <c r="O15" s="6"/>
      <c r="P15" s="6"/>
      <c r="Q15" s="6"/>
      <c r="R15" s="6"/>
      <c r="S15" s="6"/>
      <c r="T15" s="6"/>
      <c r="U15" s="6"/>
      <c r="V15" s="6"/>
      <c r="W15" s="10"/>
      <c r="X15" s="7"/>
    </row>
    <row r="16" spans="1:24" x14ac:dyDescent="0.35">
      <c r="B16" s="5"/>
      <c r="C16" s="6"/>
      <c r="D16" s="6"/>
      <c r="E16" s="6"/>
      <c r="F16" s="6"/>
      <c r="G16" s="6"/>
      <c r="H16" s="6"/>
      <c r="I16" s="6"/>
      <c r="J16" s="6"/>
      <c r="K16" s="6"/>
      <c r="L16" s="11"/>
      <c r="M16" s="11"/>
      <c r="N16" s="11"/>
      <c r="O16" s="11" t="s">
        <v>26</v>
      </c>
      <c r="P16" s="11"/>
      <c r="Q16" s="11"/>
      <c r="R16" s="11"/>
      <c r="S16" s="11"/>
      <c r="T16" s="11"/>
      <c r="U16" s="11"/>
      <c r="V16" s="11"/>
      <c r="W16" s="11">
        <f>+SUM(W3:W13)</f>
        <v>1358</v>
      </c>
      <c r="X16" s="12">
        <f>+W16/COUNT(C3:V13)</f>
        <v>8.5408805031446544</v>
      </c>
    </row>
    <row r="17" spans="2:24" x14ac:dyDescent="0.35">
      <c r="B17" s="5" t="s">
        <v>35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0"/>
      <c r="X17" s="7"/>
    </row>
    <row r="18" spans="2:24" x14ac:dyDescent="0.35">
      <c r="B18" s="5" t="s">
        <v>36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3"/>
      <c r="U18" s="13"/>
      <c r="V18" s="13"/>
      <c r="W18" s="10"/>
      <c r="X18" s="7"/>
    </row>
  </sheetData>
  <autoFilter ref="A2:X2" xr:uid="{3824E00A-C234-4518-B148-0B2EECC5C521}">
    <sortState xmlns:xlrd2="http://schemas.microsoft.com/office/spreadsheetml/2017/richdata2" ref="A3:X14">
      <sortCondition ref="B2"/>
    </sortState>
  </autoFilter>
  <conditionalFormatting sqref="X3:X14">
    <cfRule type="top10" dxfId="5" priority="9" percent="1" rank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0663-86A7-42BA-BF54-57D716A08169}">
  <dimension ref="A1:W15"/>
  <sheetViews>
    <sheetView zoomScale="150" zoomScaleNormal="150" workbookViewId="0">
      <pane xSplit="2" topLeftCell="F1" activePane="topRight" state="frozen"/>
      <selection pane="topRight" activeCell="Q9" sqref="Q9"/>
    </sheetView>
  </sheetViews>
  <sheetFormatPr defaultRowHeight="14.5" x14ac:dyDescent="0.35"/>
  <cols>
    <col min="2" max="2" width="31.90625" customWidth="1"/>
  </cols>
  <sheetData>
    <row r="1" spans="1:23" ht="15.5" x14ac:dyDescent="0.35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 t="s">
        <v>29</v>
      </c>
      <c r="U2" s="2" t="s">
        <v>30</v>
      </c>
      <c r="V2" s="2" t="s">
        <v>31</v>
      </c>
      <c r="W2" s="3" t="s">
        <v>32</v>
      </c>
    </row>
    <row r="3" spans="1:23" x14ac:dyDescent="0.35">
      <c r="A3">
        <v>1</v>
      </c>
      <c r="B3" s="5" t="s">
        <v>19</v>
      </c>
      <c r="C3" s="6">
        <v>9</v>
      </c>
      <c r="D3" s="36">
        <v>8</v>
      </c>
      <c r="E3" s="36" t="s">
        <v>57</v>
      </c>
      <c r="F3" s="36">
        <v>9</v>
      </c>
      <c r="G3" s="6" t="s">
        <v>57</v>
      </c>
      <c r="H3" s="6" t="s">
        <v>57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6">
        <f t="shared" ref="V3:V10" si="0">SUM(C3:U3)</f>
        <v>26</v>
      </c>
      <c r="W3" s="7">
        <f t="shared" ref="W3:W10" si="1">+V3/COUNT(C3:U3)</f>
        <v>8.6666666666666661</v>
      </c>
    </row>
    <row r="4" spans="1:23" x14ac:dyDescent="0.35">
      <c r="A4">
        <v>2</v>
      </c>
      <c r="B4" s="5" t="s">
        <v>16</v>
      </c>
      <c r="C4" s="6">
        <v>8</v>
      </c>
      <c r="D4" s="36">
        <v>8</v>
      </c>
      <c r="E4" s="6">
        <v>8</v>
      </c>
      <c r="F4" s="36">
        <v>9</v>
      </c>
      <c r="G4" s="6">
        <v>9</v>
      </c>
      <c r="H4" s="6">
        <v>7</v>
      </c>
      <c r="I4" s="6">
        <v>8</v>
      </c>
      <c r="J4" s="36">
        <v>8</v>
      </c>
      <c r="K4" s="36" t="s">
        <v>56</v>
      </c>
      <c r="L4" s="6">
        <v>9</v>
      </c>
      <c r="M4" s="39" t="s">
        <v>58</v>
      </c>
      <c r="N4" s="6">
        <v>9</v>
      </c>
      <c r="O4" s="6">
        <v>8</v>
      </c>
      <c r="P4" s="6">
        <v>8</v>
      </c>
      <c r="Q4" s="6">
        <v>9</v>
      </c>
      <c r="R4" s="6"/>
      <c r="S4" s="6"/>
      <c r="T4" s="6"/>
      <c r="U4" s="6"/>
      <c r="V4" s="6">
        <f t="shared" si="0"/>
        <v>108</v>
      </c>
      <c r="W4" s="7">
        <f t="shared" si="1"/>
        <v>8.3076923076923084</v>
      </c>
    </row>
    <row r="5" spans="1:23" x14ac:dyDescent="0.35">
      <c r="A5">
        <v>3</v>
      </c>
      <c r="B5" s="5" t="s">
        <v>25</v>
      </c>
      <c r="C5" s="6">
        <v>9</v>
      </c>
      <c r="D5" s="36">
        <v>8</v>
      </c>
      <c r="E5" s="36" t="s">
        <v>57</v>
      </c>
      <c r="F5" s="36">
        <v>9</v>
      </c>
      <c r="G5" s="6">
        <v>9</v>
      </c>
      <c r="H5" s="6">
        <v>10</v>
      </c>
      <c r="I5" s="6">
        <v>9</v>
      </c>
      <c r="J5" s="36">
        <v>9</v>
      </c>
      <c r="K5" s="36">
        <v>8</v>
      </c>
      <c r="L5" s="6" t="s">
        <v>56</v>
      </c>
      <c r="M5" s="39" t="s">
        <v>58</v>
      </c>
      <c r="N5" s="6">
        <v>8</v>
      </c>
      <c r="O5" s="6">
        <v>8</v>
      </c>
      <c r="P5" s="6">
        <v>10</v>
      </c>
      <c r="Q5" s="6">
        <v>9</v>
      </c>
      <c r="R5" s="6"/>
      <c r="S5" s="6"/>
      <c r="T5" s="6"/>
      <c r="U5" s="6"/>
      <c r="V5" s="6">
        <f t="shared" si="0"/>
        <v>106</v>
      </c>
      <c r="W5" s="7">
        <f t="shared" si="1"/>
        <v>8.8333333333333339</v>
      </c>
    </row>
    <row r="6" spans="1:23" x14ac:dyDescent="0.35">
      <c r="A6">
        <v>4</v>
      </c>
      <c r="B6" s="5" t="s">
        <v>21</v>
      </c>
      <c r="C6" s="6">
        <v>8</v>
      </c>
      <c r="D6" s="36">
        <v>7</v>
      </c>
      <c r="E6" s="6">
        <v>8</v>
      </c>
      <c r="F6" s="36">
        <v>8</v>
      </c>
      <c r="G6" s="6">
        <v>9</v>
      </c>
      <c r="H6" s="6">
        <v>8</v>
      </c>
      <c r="I6" s="6" t="s">
        <v>56</v>
      </c>
      <c r="J6" s="36">
        <v>9</v>
      </c>
      <c r="K6" s="36">
        <v>8</v>
      </c>
      <c r="L6" s="6">
        <v>7</v>
      </c>
      <c r="M6" s="39" t="s">
        <v>58</v>
      </c>
      <c r="N6" s="6">
        <v>8</v>
      </c>
      <c r="O6" s="6">
        <v>8</v>
      </c>
      <c r="P6" s="6" t="s">
        <v>56</v>
      </c>
      <c r="Q6" s="6">
        <v>9</v>
      </c>
      <c r="R6" s="6"/>
      <c r="S6" s="6"/>
      <c r="T6" s="6"/>
      <c r="U6" s="6"/>
      <c r="V6" s="6">
        <f t="shared" si="0"/>
        <v>97</v>
      </c>
      <c r="W6" s="7">
        <f t="shared" si="1"/>
        <v>8.0833333333333339</v>
      </c>
    </row>
    <row r="7" spans="1:23" x14ac:dyDescent="0.35">
      <c r="A7">
        <v>5</v>
      </c>
      <c r="B7" s="5" t="s">
        <v>39</v>
      </c>
      <c r="C7" s="6">
        <v>8</v>
      </c>
      <c r="D7" s="36">
        <v>8</v>
      </c>
      <c r="E7" s="6">
        <v>8</v>
      </c>
      <c r="F7" s="36">
        <v>7</v>
      </c>
      <c r="G7" s="6">
        <v>9</v>
      </c>
      <c r="H7" s="6" t="s">
        <v>57</v>
      </c>
      <c r="I7" s="6">
        <v>8</v>
      </c>
      <c r="J7" s="36">
        <v>8</v>
      </c>
      <c r="K7" s="36">
        <v>8</v>
      </c>
      <c r="L7" s="6">
        <v>8</v>
      </c>
      <c r="M7" s="39" t="s">
        <v>58</v>
      </c>
      <c r="N7" s="6">
        <v>5</v>
      </c>
      <c r="O7" s="6" t="s">
        <v>56</v>
      </c>
      <c r="P7" s="6">
        <v>9</v>
      </c>
      <c r="Q7" s="6">
        <v>9</v>
      </c>
      <c r="R7" s="6"/>
      <c r="S7" s="6"/>
      <c r="T7" s="6"/>
      <c r="U7" s="6"/>
      <c r="V7" s="6">
        <f t="shared" si="0"/>
        <v>95</v>
      </c>
      <c r="W7" s="7">
        <f t="shared" si="1"/>
        <v>7.916666666666667</v>
      </c>
    </row>
    <row r="8" spans="1:23" x14ac:dyDescent="0.35">
      <c r="A8">
        <v>6</v>
      </c>
      <c r="B8" s="5" t="s">
        <v>17</v>
      </c>
      <c r="C8" s="6">
        <v>8</v>
      </c>
      <c r="D8" s="36">
        <v>8</v>
      </c>
      <c r="E8" s="6">
        <v>8</v>
      </c>
      <c r="F8" s="36">
        <v>9</v>
      </c>
      <c r="G8" s="6">
        <v>9</v>
      </c>
      <c r="H8" s="6">
        <v>8</v>
      </c>
      <c r="I8" s="6">
        <v>9</v>
      </c>
      <c r="J8" s="36">
        <v>8</v>
      </c>
      <c r="K8" s="36">
        <v>8</v>
      </c>
      <c r="L8" s="6">
        <v>8</v>
      </c>
      <c r="M8" s="39" t="s">
        <v>58</v>
      </c>
      <c r="N8" s="6">
        <v>9</v>
      </c>
      <c r="O8" s="6">
        <v>8</v>
      </c>
      <c r="P8" s="6">
        <v>9</v>
      </c>
      <c r="Q8" s="6">
        <v>8</v>
      </c>
      <c r="R8" s="6"/>
      <c r="S8" s="6"/>
      <c r="T8" s="6"/>
      <c r="U8" s="6"/>
      <c r="V8" s="6">
        <f t="shared" si="0"/>
        <v>117</v>
      </c>
      <c r="W8" s="7">
        <f t="shared" si="1"/>
        <v>8.3571428571428577</v>
      </c>
    </row>
    <row r="9" spans="1:23" x14ac:dyDescent="0.35">
      <c r="A9">
        <v>7</v>
      </c>
      <c r="B9" s="5" t="s">
        <v>34</v>
      </c>
      <c r="C9" s="6">
        <v>10</v>
      </c>
      <c r="D9" s="36">
        <v>10</v>
      </c>
      <c r="E9" s="6">
        <v>8</v>
      </c>
      <c r="F9" s="36">
        <v>8</v>
      </c>
      <c r="G9" s="6">
        <v>9</v>
      </c>
      <c r="H9" s="6">
        <v>8</v>
      </c>
      <c r="I9" s="6">
        <v>8</v>
      </c>
      <c r="J9" s="36" t="s">
        <v>56</v>
      </c>
      <c r="K9" s="36">
        <v>8</v>
      </c>
      <c r="L9" s="6">
        <v>9</v>
      </c>
      <c r="M9" s="39" t="s">
        <v>58</v>
      </c>
      <c r="N9" s="6">
        <v>7</v>
      </c>
      <c r="O9" s="6">
        <v>8</v>
      </c>
      <c r="P9" s="6">
        <v>9</v>
      </c>
      <c r="Q9" s="6" t="s">
        <v>56</v>
      </c>
      <c r="R9" s="6"/>
      <c r="S9" s="6"/>
      <c r="T9" s="6"/>
      <c r="U9" s="6"/>
      <c r="V9" s="6">
        <f t="shared" si="0"/>
        <v>102</v>
      </c>
      <c r="W9" s="7">
        <f t="shared" si="1"/>
        <v>8.5</v>
      </c>
    </row>
    <row r="10" spans="1:23" x14ac:dyDescent="0.35">
      <c r="A10">
        <v>8</v>
      </c>
      <c r="B10" s="5" t="s">
        <v>14</v>
      </c>
      <c r="C10" s="6">
        <v>8</v>
      </c>
      <c r="D10" s="36">
        <v>10</v>
      </c>
      <c r="E10" s="6">
        <v>8</v>
      </c>
      <c r="F10" s="36">
        <v>7</v>
      </c>
      <c r="G10" s="6" t="s">
        <v>57</v>
      </c>
      <c r="H10" s="6">
        <v>4</v>
      </c>
      <c r="I10" s="6">
        <v>8</v>
      </c>
      <c r="J10" s="36">
        <v>8</v>
      </c>
      <c r="K10" s="36">
        <v>8</v>
      </c>
      <c r="L10" s="6">
        <v>8</v>
      </c>
      <c r="M10" s="39" t="s">
        <v>58</v>
      </c>
      <c r="N10" s="6" t="s">
        <v>56</v>
      </c>
      <c r="O10" s="6">
        <v>8</v>
      </c>
      <c r="P10" s="6">
        <v>8</v>
      </c>
      <c r="Q10" s="6">
        <v>7</v>
      </c>
      <c r="R10" s="6"/>
      <c r="S10" s="6"/>
      <c r="T10" s="6"/>
      <c r="U10" s="6"/>
      <c r="V10" s="6">
        <f t="shared" si="0"/>
        <v>92</v>
      </c>
      <c r="W10" s="7">
        <f t="shared" si="1"/>
        <v>7.666666666666667</v>
      </c>
    </row>
    <row r="11" spans="1:23" x14ac:dyDescent="0.35"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0"/>
      <c r="W11" s="7"/>
    </row>
    <row r="12" spans="1:23" x14ac:dyDescent="0.3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1"/>
      <c r="U12" s="11"/>
      <c r="V12" s="11">
        <f>SUM(V3:V10)</f>
        <v>743</v>
      </c>
      <c r="W12" s="12">
        <f>+V12/COUNT(C3:U10)</f>
        <v>8.2555555555555564</v>
      </c>
    </row>
    <row r="13" spans="1:23" x14ac:dyDescent="0.35">
      <c r="B13" s="40" t="s">
        <v>35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0"/>
      <c r="W13" s="7"/>
    </row>
    <row r="14" spans="1:23" x14ac:dyDescent="0.35">
      <c r="B14" s="5" t="s">
        <v>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  <c r="V14" s="10"/>
      <c r="W14" s="7"/>
    </row>
    <row r="15" spans="1:23" x14ac:dyDescent="0.35">
      <c r="B15" s="5" t="s">
        <v>37</v>
      </c>
    </row>
  </sheetData>
  <conditionalFormatting sqref="W3:W9">
    <cfRule type="top10" dxfId="4" priority="15" percent="1" rank="10"/>
  </conditionalFormatting>
  <conditionalFormatting sqref="W10">
    <cfRule type="top10" dxfId="3" priority="1" percent="1" rank="1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3821-3AC6-4887-8607-901680525508}">
  <dimension ref="A1:V21"/>
  <sheetViews>
    <sheetView zoomScale="120" zoomScaleNormal="120" workbookViewId="0">
      <pane xSplit="2" topLeftCell="C1" activePane="topRight" state="frozen"/>
      <selection pane="topRight" activeCell="P9" sqref="P9"/>
    </sheetView>
  </sheetViews>
  <sheetFormatPr defaultRowHeight="14.5" x14ac:dyDescent="0.35"/>
  <cols>
    <col min="2" max="2" width="28" customWidth="1"/>
  </cols>
  <sheetData>
    <row r="1" spans="1:22" ht="15.5" x14ac:dyDescent="0.3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 t="s">
        <v>40</v>
      </c>
      <c r="S2" s="2" t="s">
        <v>29</v>
      </c>
      <c r="T2" s="2" t="s">
        <v>30</v>
      </c>
      <c r="U2" s="2" t="s">
        <v>31</v>
      </c>
      <c r="V2" s="3" t="s">
        <v>32</v>
      </c>
    </row>
    <row r="3" spans="1:22" ht="15.5" x14ac:dyDescent="0.35">
      <c r="A3">
        <v>1</v>
      </c>
      <c r="B3" s="19" t="s">
        <v>19</v>
      </c>
      <c r="C3" s="6">
        <v>8</v>
      </c>
      <c r="D3" s="6">
        <v>9</v>
      </c>
      <c r="E3" s="6">
        <v>9</v>
      </c>
      <c r="F3" s="6">
        <v>8</v>
      </c>
      <c r="G3" s="6">
        <v>8</v>
      </c>
      <c r="H3" s="6">
        <v>8</v>
      </c>
      <c r="I3" s="6">
        <v>7</v>
      </c>
      <c r="J3" s="6">
        <v>8</v>
      </c>
      <c r="K3" s="34">
        <v>9</v>
      </c>
      <c r="L3" s="6">
        <v>8</v>
      </c>
      <c r="M3" s="6">
        <v>9</v>
      </c>
      <c r="N3" s="6">
        <v>8</v>
      </c>
      <c r="O3" s="6">
        <v>9</v>
      </c>
      <c r="P3" s="6">
        <v>8</v>
      </c>
      <c r="Q3" s="6"/>
      <c r="R3" s="6"/>
      <c r="S3" s="6"/>
      <c r="T3" s="6"/>
      <c r="U3" s="6">
        <f t="shared" ref="U3:U16" si="0">SUM(C3:T3)</f>
        <v>116</v>
      </c>
      <c r="V3" s="7">
        <f>+U3/COUNT(C3:T3)</f>
        <v>8.2857142857142865</v>
      </c>
    </row>
    <row r="4" spans="1:22" ht="15.5" x14ac:dyDescent="0.35">
      <c r="A4">
        <v>2</v>
      </c>
      <c r="B4" s="19" t="s">
        <v>15</v>
      </c>
      <c r="C4" s="6">
        <v>9</v>
      </c>
      <c r="D4" s="6">
        <v>8</v>
      </c>
      <c r="E4" s="6">
        <v>9</v>
      </c>
      <c r="F4" s="6">
        <v>10</v>
      </c>
      <c r="G4" s="6">
        <v>9</v>
      </c>
      <c r="H4" s="6">
        <v>9</v>
      </c>
      <c r="I4" s="6">
        <v>7</v>
      </c>
      <c r="J4" s="6">
        <v>8</v>
      </c>
      <c r="K4" s="34">
        <v>8</v>
      </c>
      <c r="L4" s="6">
        <v>8</v>
      </c>
      <c r="M4" s="6">
        <v>9</v>
      </c>
      <c r="N4" s="6">
        <v>8</v>
      </c>
      <c r="O4" s="6">
        <v>7</v>
      </c>
      <c r="P4" s="6">
        <v>7</v>
      </c>
      <c r="Q4" s="8"/>
      <c r="R4" s="6"/>
      <c r="S4" s="6"/>
      <c r="T4" s="6"/>
      <c r="U4" s="6">
        <f>SUM(C4:T4)</f>
        <v>116</v>
      </c>
      <c r="V4" s="7">
        <f>+U4/COUNT(C4:T4)</f>
        <v>8.2857142857142865</v>
      </c>
    </row>
    <row r="5" spans="1:22" x14ac:dyDescent="0.35">
      <c r="A5">
        <v>3</v>
      </c>
      <c r="B5" s="5" t="s">
        <v>24</v>
      </c>
      <c r="C5" s="6">
        <v>8</v>
      </c>
      <c r="D5" s="6">
        <v>9</v>
      </c>
      <c r="E5" s="6">
        <v>8</v>
      </c>
      <c r="F5" s="6">
        <v>9</v>
      </c>
      <c r="G5" s="6">
        <v>9</v>
      </c>
      <c r="H5" s="38" t="s">
        <v>58</v>
      </c>
      <c r="I5" s="6">
        <v>9</v>
      </c>
      <c r="J5" s="6">
        <v>8</v>
      </c>
      <c r="K5" s="6">
        <v>9</v>
      </c>
      <c r="L5" s="6">
        <v>8</v>
      </c>
      <c r="M5" s="6">
        <v>8</v>
      </c>
      <c r="N5" s="6">
        <v>7</v>
      </c>
      <c r="O5" s="6">
        <v>7</v>
      </c>
      <c r="P5" s="6">
        <v>7</v>
      </c>
      <c r="Q5" s="6"/>
      <c r="R5" s="6"/>
      <c r="S5" s="6"/>
      <c r="T5" s="6"/>
      <c r="U5" s="6">
        <f t="shared" si="0"/>
        <v>106</v>
      </c>
      <c r="V5" s="7">
        <f t="shared" ref="V5:V16" si="1">+U5/COUNT(C5:T5)</f>
        <v>8.1538461538461533</v>
      </c>
    </row>
    <row r="6" spans="1:22" x14ac:dyDescent="0.35">
      <c r="A6">
        <v>4</v>
      </c>
      <c r="B6" s="5" t="s">
        <v>16</v>
      </c>
      <c r="C6" s="6">
        <v>8</v>
      </c>
      <c r="D6" s="6">
        <v>7</v>
      </c>
      <c r="E6" s="6">
        <v>9</v>
      </c>
      <c r="F6" s="6">
        <v>8</v>
      </c>
      <c r="G6" s="6">
        <v>9</v>
      </c>
      <c r="H6" s="6">
        <v>8</v>
      </c>
      <c r="I6" s="6">
        <v>9</v>
      </c>
      <c r="J6" s="6">
        <v>8</v>
      </c>
      <c r="K6" s="6">
        <v>9</v>
      </c>
      <c r="L6" s="6">
        <v>9</v>
      </c>
      <c r="M6" s="6">
        <v>9</v>
      </c>
      <c r="N6" s="6">
        <v>9</v>
      </c>
      <c r="O6" s="6">
        <v>8</v>
      </c>
      <c r="P6" s="6">
        <v>8</v>
      </c>
      <c r="Q6" s="6"/>
      <c r="R6" s="6"/>
      <c r="S6" s="6"/>
      <c r="T6" s="6"/>
      <c r="U6" s="6">
        <f t="shared" si="0"/>
        <v>118</v>
      </c>
      <c r="V6" s="7">
        <f t="shared" si="1"/>
        <v>8.4285714285714288</v>
      </c>
    </row>
    <row r="7" spans="1:22" x14ac:dyDescent="0.35">
      <c r="A7">
        <v>5</v>
      </c>
      <c r="B7" s="5" t="s">
        <v>12</v>
      </c>
      <c r="C7" s="6">
        <v>9</v>
      </c>
      <c r="D7" s="6">
        <v>8</v>
      </c>
      <c r="E7" s="6">
        <v>8</v>
      </c>
      <c r="F7" s="6">
        <v>10</v>
      </c>
      <c r="G7" s="6">
        <v>8</v>
      </c>
      <c r="H7" s="6">
        <v>8</v>
      </c>
      <c r="I7" s="6">
        <v>9</v>
      </c>
      <c r="J7" s="6">
        <v>9</v>
      </c>
      <c r="K7" s="6">
        <v>9</v>
      </c>
      <c r="L7" s="6">
        <v>8</v>
      </c>
      <c r="M7" s="6">
        <v>9</v>
      </c>
      <c r="N7" s="6">
        <v>9</v>
      </c>
      <c r="O7" s="6">
        <v>9</v>
      </c>
      <c r="P7" s="6">
        <v>9</v>
      </c>
      <c r="Q7" s="6"/>
      <c r="R7" s="6"/>
      <c r="S7" s="6"/>
      <c r="T7" s="6"/>
      <c r="U7" s="6">
        <f t="shared" si="0"/>
        <v>122</v>
      </c>
      <c r="V7" s="7">
        <f t="shared" si="1"/>
        <v>8.7142857142857135</v>
      </c>
    </row>
    <row r="8" spans="1:22" x14ac:dyDescent="0.35">
      <c r="A8">
        <v>6</v>
      </c>
      <c r="B8" s="5" t="s">
        <v>25</v>
      </c>
      <c r="C8" s="6">
        <v>9</v>
      </c>
      <c r="D8" s="6">
        <v>7</v>
      </c>
      <c r="E8" s="6">
        <v>9</v>
      </c>
      <c r="F8" s="6">
        <v>8</v>
      </c>
      <c r="G8" s="6">
        <v>6</v>
      </c>
      <c r="H8" s="6">
        <v>6</v>
      </c>
      <c r="I8" s="6">
        <v>6</v>
      </c>
      <c r="J8" s="6">
        <v>8</v>
      </c>
      <c r="K8" s="6">
        <v>8</v>
      </c>
      <c r="L8" s="6">
        <v>8</v>
      </c>
      <c r="M8" s="6">
        <v>8</v>
      </c>
      <c r="N8" s="6">
        <v>9</v>
      </c>
      <c r="O8" s="6">
        <v>8</v>
      </c>
      <c r="P8" s="6">
        <v>9</v>
      </c>
      <c r="Q8" s="6"/>
      <c r="R8" s="6"/>
      <c r="S8" s="6"/>
      <c r="T8" s="6"/>
      <c r="U8" s="6">
        <f t="shared" si="0"/>
        <v>109</v>
      </c>
      <c r="V8" s="7">
        <f t="shared" si="1"/>
        <v>7.7857142857142856</v>
      </c>
    </row>
    <row r="9" spans="1:22" x14ac:dyDescent="0.35">
      <c r="A9">
        <v>7</v>
      </c>
      <c r="B9" s="5" t="s">
        <v>18</v>
      </c>
      <c r="C9" s="6">
        <v>7</v>
      </c>
      <c r="D9" s="6">
        <v>8</v>
      </c>
      <c r="E9" s="6">
        <v>9</v>
      </c>
      <c r="F9" s="6">
        <v>8</v>
      </c>
      <c r="G9" s="6">
        <v>8</v>
      </c>
      <c r="H9" s="6">
        <v>8</v>
      </c>
      <c r="I9" s="38" t="s">
        <v>58</v>
      </c>
      <c r="J9" s="6">
        <v>9</v>
      </c>
      <c r="K9" s="6">
        <v>8</v>
      </c>
      <c r="L9" s="6">
        <v>9</v>
      </c>
      <c r="M9" s="6">
        <v>8</v>
      </c>
      <c r="N9" s="6">
        <v>9</v>
      </c>
      <c r="O9" s="6">
        <v>8</v>
      </c>
      <c r="P9" s="6">
        <v>9</v>
      </c>
      <c r="Q9" s="6"/>
      <c r="R9" s="6"/>
      <c r="S9" s="6"/>
      <c r="T9" s="6"/>
      <c r="U9" s="6">
        <f t="shared" si="0"/>
        <v>108</v>
      </c>
      <c r="V9" s="7">
        <f t="shared" si="1"/>
        <v>8.3076923076923084</v>
      </c>
    </row>
    <row r="10" spans="1:22" x14ac:dyDescent="0.35">
      <c r="A10">
        <v>8</v>
      </c>
      <c r="B10" s="5" t="s">
        <v>21</v>
      </c>
      <c r="C10" s="6">
        <v>9</v>
      </c>
      <c r="D10" s="6">
        <v>8</v>
      </c>
      <c r="E10" s="6">
        <v>8</v>
      </c>
      <c r="F10" s="6">
        <v>9</v>
      </c>
      <c r="G10" s="6">
        <v>6</v>
      </c>
      <c r="H10" s="38" t="s">
        <v>58</v>
      </c>
      <c r="I10" s="6">
        <v>9</v>
      </c>
      <c r="J10" s="6">
        <v>8</v>
      </c>
      <c r="K10" s="6">
        <v>9</v>
      </c>
      <c r="L10" s="6">
        <v>9</v>
      </c>
      <c r="M10" s="6">
        <v>9</v>
      </c>
      <c r="N10" s="6">
        <v>8</v>
      </c>
      <c r="O10" s="6">
        <v>9</v>
      </c>
      <c r="P10" s="6">
        <v>8</v>
      </c>
      <c r="Q10" s="6"/>
      <c r="R10" s="6"/>
      <c r="S10" s="6"/>
      <c r="T10" s="6"/>
      <c r="U10" s="6">
        <f t="shared" si="0"/>
        <v>109</v>
      </c>
      <c r="V10" s="7">
        <f t="shared" si="1"/>
        <v>8.384615384615385</v>
      </c>
    </row>
    <row r="11" spans="1:22" x14ac:dyDescent="0.35">
      <c r="A11">
        <v>9</v>
      </c>
      <c r="B11" s="5" t="s">
        <v>13</v>
      </c>
      <c r="C11" s="6">
        <v>9</v>
      </c>
      <c r="D11" s="6">
        <v>7</v>
      </c>
      <c r="E11" s="6">
        <v>9</v>
      </c>
      <c r="F11" s="6">
        <v>9</v>
      </c>
      <c r="G11" s="6">
        <v>8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1</v>
      </c>
      <c r="N11" s="6">
        <v>9</v>
      </c>
      <c r="O11" s="6">
        <v>8</v>
      </c>
      <c r="P11" s="6">
        <v>9</v>
      </c>
      <c r="Q11" s="6"/>
      <c r="R11" s="6"/>
      <c r="S11" s="6"/>
      <c r="T11" s="6"/>
      <c r="U11" s="6">
        <f t="shared" si="0"/>
        <v>114</v>
      </c>
      <c r="V11" s="7">
        <f t="shared" si="1"/>
        <v>8.1428571428571423</v>
      </c>
    </row>
    <row r="12" spans="1:22" x14ac:dyDescent="0.35">
      <c r="A12">
        <v>10</v>
      </c>
      <c r="B12" s="5" t="s">
        <v>20</v>
      </c>
      <c r="C12" s="6">
        <v>9</v>
      </c>
      <c r="D12" s="6">
        <v>8</v>
      </c>
      <c r="E12" s="6">
        <v>9</v>
      </c>
      <c r="F12" s="6">
        <v>8</v>
      </c>
      <c r="G12" s="6">
        <v>9</v>
      </c>
      <c r="H12" s="6">
        <v>9</v>
      </c>
      <c r="I12" s="38" t="s">
        <v>58</v>
      </c>
      <c r="J12" s="6">
        <v>9</v>
      </c>
      <c r="K12" s="6">
        <v>9</v>
      </c>
      <c r="L12" s="6">
        <v>8</v>
      </c>
      <c r="M12" s="6">
        <v>8</v>
      </c>
      <c r="N12" s="6">
        <v>8</v>
      </c>
      <c r="O12" s="6" t="s">
        <v>58</v>
      </c>
      <c r="P12" s="6">
        <v>9</v>
      </c>
      <c r="Q12" s="6"/>
      <c r="R12" s="6"/>
      <c r="S12" s="6"/>
      <c r="T12" s="6"/>
      <c r="U12" s="6">
        <f t="shared" si="0"/>
        <v>103</v>
      </c>
      <c r="V12" s="7">
        <f t="shared" si="1"/>
        <v>8.5833333333333339</v>
      </c>
    </row>
    <row r="13" spans="1:22" x14ac:dyDescent="0.35">
      <c r="A13">
        <v>11</v>
      </c>
      <c r="B13" s="5" t="s">
        <v>33</v>
      </c>
      <c r="C13" s="6">
        <v>8</v>
      </c>
      <c r="D13" s="6">
        <v>7</v>
      </c>
      <c r="E13" s="6">
        <v>7</v>
      </c>
      <c r="F13" s="6">
        <v>9</v>
      </c>
      <c r="G13" s="6">
        <v>9</v>
      </c>
      <c r="H13" s="6">
        <v>8</v>
      </c>
      <c r="I13" s="6">
        <v>8</v>
      </c>
      <c r="J13" s="6">
        <v>8</v>
      </c>
      <c r="K13" s="6">
        <v>8</v>
      </c>
      <c r="L13" s="6">
        <v>9</v>
      </c>
      <c r="M13" s="6">
        <v>8</v>
      </c>
      <c r="N13" s="6">
        <v>9</v>
      </c>
      <c r="O13" s="6" t="s">
        <v>58</v>
      </c>
      <c r="P13" s="6">
        <v>7</v>
      </c>
      <c r="Q13" s="6"/>
      <c r="R13" s="6"/>
      <c r="S13" s="6"/>
      <c r="T13" s="6"/>
      <c r="U13" s="6">
        <f t="shared" si="0"/>
        <v>105</v>
      </c>
      <c r="V13" s="7">
        <f t="shared" si="1"/>
        <v>8.0769230769230766</v>
      </c>
    </row>
    <row r="14" spans="1:22" x14ac:dyDescent="0.35">
      <c r="A14">
        <v>12</v>
      </c>
      <c r="B14" s="5" t="s">
        <v>17</v>
      </c>
      <c r="C14" s="6">
        <v>8</v>
      </c>
      <c r="D14" s="6">
        <v>8</v>
      </c>
      <c r="E14" s="6">
        <v>9</v>
      </c>
      <c r="F14" s="6">
        <v>9</v>
      </c>
      <c r="G14" s="6">
        <v>8</v>
      </c>
      <c r="H14" s="6">
        <v>9</v>
      </c>
      <c r="I14" s="6">
        <v>8</v>
      </c>
      <c r="J14" s="6">
        <v>8</v>
      </c>
      <c r="K14" s="6">
        <v>9</v>
      </c>
      <c r="L14" s="36">
        <v>8</v>
      </c>
      <c r="M14" s="6">
        <v>9</v>
      </c>
      <c r="N14" s="6">
        <v>9</v>
      </c>
      <c r="O14" s="6" t="s">
        <v>58</v>
      </c>
      <c r="P14" s="6">
        <v>9</v>
      </c>
      <c r="Q14" s="6"/>
      <c r="R14" s="6"/>
      <c r="S14" s="6"/>
      <c r="T14" s="6"/>
      <c r="U14" s="6">
        <f t="shared" si="0"/>
        <v>111</v>
      </c>
      <c r="V14" s="7">
        <f t="shared" si="1"/>
        <v>8.5384615384615383</v>
      </c>
    </row>
    <row r="15" spans="1:22" x14ac:dyDescent="0.35">
      <c r="A15">
        <v>13</v>
      </c>
      <c r="B15" s="5" t="s">
        <v>22</v>
      </c>
      <c r="C15" s="6">
        <v>8</v>
      </c>
      <c r="D15" s="6">
        <v>8</v>
      </c>
      <c r="E15" s="6">
        <v>9</v>
      </c>
      <c r="F15" s="6">
        <v>8</v>
      </c>
      <c r="G15" s="6">
        <v>9</v>
      </c>
      <c r="H15" s="6">
        <v>8</v>
      </c>
      <c r="I15" s="6">
        <v>9</v>
      </c>
      <c r="J15" s="6">
        <v>9</v>
      </c>
      <c r="K15" s="6">
        <v>9</v>
      </c>
      <c r="L15" s="6">
        <v>8</v>
      </c>
      <c r="M15" s="6">
        <v>8</v>
      </c>
      <c r="N15" s="6">
        <v>8</v>
      </c>
      <c r="O15" s="6" t="s">
        <v>58</v>
      </c>
      <c r="P15" s="6">
        <v>8</v>
      </c>
      <c r="Q15" s="6"/>
      <c r="R15" s="6"/>
      <c r="S15" s="6"/>
      <c r="T15" s="6"/>
      <c r="U15" s="6">
        <f t="shared" si="0"/>
        <v>109</v>
      </c>
      <c r="V15" s="7">
        <f t="shared" si="1"/>
        <v>8.384615384615385</v>
      </c>
    </row>
    <row r="16" spans="1:22" x14ac:dyDescent="0.35">
      <c r="A16">
        <v>14</v>
      </c>
      <c r="B16" s="5" t="s">
        <v>14</v>
      </c>
      <c r="C16" s="6">
        <v>9</v>
      </c>
      <c r="D16" s="6">
        <v>7</v>
      </c>
      <c r="E16" s="6">
        <v>9</v>
      </c>
      <c r="F16" s="6">
        <v>8</v>
      </c>
      <c r="G16" s="6">
        <v>8</v>
      </c>
      <c r="H16" s="6">
        <v>7</v>
      </c>
      <c r="I16" s="6">
        <v>9</v>
      </c>
      <c r="J16" s="6">
        <v>9</v>
      </c>
      <c r="K16" s="6">
        <v>8</v>
      </c>
      <c r="L16" s="6">
        <v>8</v>
      </c>
      <c r="M16" s="6">
        <v>8</v>
      </c>
      <c r="N16" s="6">
        <v>8</v>
      </c>
      <c r="O16" s="6">
        <v>9</v>
      </c>
      <c r="P16" s="6">
        <v>6</v>
      </c>
      <c r="Q16" s="6"/>
      <c r="R16" s="6"/>
      <c r="S16" s="6"/>
      <c r="T16" s="6"/>
      <c r="U16" s="6">
        <f t="shared" si="0"/>
        <v>113</v>
      </c>
      <c r="V16" s="7">
        <f t="shared" si="1"/>
        <v>8.0714285714285712</v>
      </c>
    </row>
    <row r="17" spans="2:22" x14ac:dyDescent="0.35"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  <c r="V17" s="7"/>
    </row>
    <row r="18" spans="2:22" x14ac:dyDescent="0.35">
      <c r="B18" s="5"/>
      <c r="C18" s="6"/>
      <c r="D18" s="6"/>
      <c r="E18" s="6"/>
      <c r="F18" s="6"/>
      <c r="G18" s="6"/>
      <c r="H18" s="6"/>
      <c r="I18" s="6"/>
      <c r="J18" s="11"/>
      <c r="K18" s="11"/>
      <c r="L18" s="11"/>
      <c r="M18" s="11"/>
      <c r="N18" s="11"/>
      <c r="O18" s="11"/>
      <c r="P18" s="11"/>
      <c r="Q18" s="11"/>
      <c r="R18" s="11"/>
      <c r="S18" s="11" t="s">
        <v>26</v>
      </c>
      <c r="T18" s="11"/>
      <c r="U18" s="11">
        <f>+SUM(U3:U16)</f>
        <v>1559</v>
      </c>
      <c r="V18" s="12">
        <f>+U18/COUNT(C3:T16)</f>
        <v>8.2925531914893611</v>
      </c>
    </row>
    <row r="19" spans="2:22" x14ac:dyDescent="0.35">
      <c r="B19" s="5" t="s">
        <v>35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  <c r="V19" s="7"/>
    </row>
    <row r="20" spans="2:22" x14ac:dyDescent="0.35">
      <c r="B20" s="5" t="s">
        <v>36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3"/>
      <c r="T20" s="13"/>
      <c r="U20" s="10"/>
      <c r="V20" s="7"/>
    </row>
    <row r="21" spans="2:22" x14ac:dyDescent="0.35">
      <c r="B21" s="5" t="s">
        <v>37</v>
      </c>
    </row>
  </sheetData>
  <autoFilter ref="A2:V2" xr:uid="{A2843821-3AC6-4887-8607-901680525508}">
    <sortState xmlns:xlrd2="http://schemas.microsoft.com/office/spreadsheetml/2017/richdata2" ref="A3:V16">
      <sortCondition ref="B2"/>
    </sortState>
  </autoFilter>
  <conditionalFormatting sqref="V3:V4">
    <cfRule type="top10" dxfId="2" priority="2" percent="1" rank="1"/>
  </conditionalFormatting>
  <conditionalFormatting sqref="V5:V11 V13:V16">
    <cfRule type="top10" dxfId="1" priority="14" percent="1" rank="1"/>
  </conditionalFormatting>
  <conditionalFormatting sqref="V12">
    <cfRule type="top10" dxfId="0" priority="1" percent="1" rank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04942a-f740-4dbd-8640-886aa4262d44">
      <Terms xmlns="http://schemas.microsoft.com/office/infopath/2007/PartnerControls"/>
    </lcf76f155ced4ddcb4097134ff3c332f>
    <TaxCatchAll xmlns="6f6a1944-a727-40bb-bccb-d7d482c25e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d6a01af865516d62e3b4c144030a568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c9d6740750ce885ead21dd6c03077cf1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19FC6-6C9E-42CE-83FB-6234C9AC6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77D9F-4073-44B3-80A5-8C40020F39EA}">
  <ds:schemaRefs>
    <ds:schemaRef ds:uri="http://schemas.microsoft.com/office/2006/metadata/properties"/>
    <ds:schemaRef ds:uri="http://schemas.microsoft.com/office/infopath/2007/PartnerControls"/>
    <ds:schemaRef ds:uri="a104942a-f740-4dbd-8640-886aa4262d44"/>
    <ds:schemaRef ds:uri="6f6a1944-a727-40bb-bccb-d7d482c25e68"/>
  </ds:schemaRefs>
</ds:datastoreItem>
</file>

<file path=customXml/itemProps3.xml><?xml version="1.0" encoding="utf-8"?>
<ds:datastoreItem xmlns:ds="http://schemas.openxmlformats.org/officeDocument/2006/customXml" ds:itemID="{6CF0324D-52A3-4C77-A598-1E23E3DAE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4942a-f740-4dbd-8640-886aa4262d44"/>
    <ds:schemaRef ds:uri="6f6a1944-a727-40bb-bccb-d7d482c25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of all Clubs</vt:lpstr>
      <vt:lpstr>1st Grade</vt:lpstr>
      <vt:lpstr>2nd Grade</vt:lpstr>
      <vt:lpstr>3rd Grade</vt:lpstr>
      <vt:lpstr>Brewer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Mantle</dc:creator>
  <cp:keywords/>
  <dc:description/>
  <cp:lastModifiedBy>Luke Mace</cp:lastModifiedBy>
  <cp:revision/>
  <dcterms:created xsi:type="dcterms:W3CDTF">2018-10-07T12:26:26Z</dcterms:created>
  <dcterms:modified xsi:type="dcterms:W3CDTF">2026-02-19T00:34:26Z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