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australiancricket.sharepoint.com/sites/CNSW-MetroandCountryCompetitions/Shared Documents/General/Men's Premier Cricket/Ground Assessments/"/>
    </mc:Choice>
  </mc:AlternateContent>
  <xr:revisionPtr revIDLastSave="4875" documentId="8_{474B0E5A-AFEE-40FE-9FE4-E867B301E161}" xr6:coauthVersionLast="47" xr6:coauthVersionMax="47" xr10:uidLastSave="{C43EA28E-721A-40E4-B06B-4DF0402EFB45}"/>
  <bookViews>
    <workbookView xWindow="-120" yWindow="-120" windowWidth="29040" windowHeight="15720" tabRatio="844" activeTab="1" xr2:uid="{00000000-000D-0000-FFFF-FFFF00000000}"/>
  </bookViews>
  <sheets>
    <sheet name="Awards Criteria" sheetId="121" r:id="rId1"/>
    <sheet name="Summary All Grounds" sheetId="5" r:id="rId2"/>
    <sheet name="Alexandria" sheetId="33" r:id="rId3"/>
    <sheet name="Allan Border" sheetId="77" r:id="rId4"/>
    <sheet name="Asquith" sheetId="8" r:id="rId5"/>
    <sheet name="Balmoral" sheetId="89" r:id="rId6"/>
    <sheet name="Bankstown" sheetId="9" r:id="rId7"/>
    <sheet name="Bensons Lane 2" sheetId="40" r:id="rId8"/>
    <sheet name="Bensons Lane 3" sheetId="81" r:id="rId9"/>
    <sheet name="Beauchamp" sheetId="69" r:id="rId10"/>
    <sheet name="Bill Ball" sheetId="70" r:id="rId11"/>
    <sheet name="Birchgrove" sheetId="91" r:id="rId12"/>
    <sheet name="Blick" sheetId="73" r:id="rId13"/>
    <sheet name="Bon Andrews" sheetId="24" r:id="rId14"/>
    <sheet name="Cahill" sheetId="116" r:id="rId15"/>
    <sheet name="Camperdown" sheetId="115" r:id="rId16"/>
    <sheet name="Chatswood" sheetId="93" r:id="rId17"/>
    <sheet name="Coogee" sheetId="32" r:id="rId18"/>
    <sheet name="Cumberland Campus" sheetId="74" r:id="rId19"/>
    <sheet name="David Phillips - Sth" sheetId="86" r:id="rId20"/>
    <sheet name="Don Dawson" sheetId="92" r:id="rId21"/>
    <sheet name="Drummoyne" sheetId="4" r:id="rId22"/>
    <sheet name="Fairfield" sheetId="36" r:id="rId23"/>
    <sheet name="Glenn McGrath" sheetId="11" r:id="rId24"/>
    <sheet name="Grahame Thomas" sheetId="66" r:id="rId25"/>
    <sheet name="Greens" sheetId="118" r:id="rId26"/>
    <sheet name="Harold Fraser" sheetId="76" r:id="rId27"/>
    <sheet name="Howell" sheetId="15" r:id="rId28"/>
    <sheet name="Hurstville" sheetId="29" r:id="rId29"/>
    <sheet name="Jim Hanshaw" sheetId="68" r:id="rId30"/>
    <sheet name="Joe McAleer" sheetId="65" r:id="rId31"/>
    <sheet name="Kelso" sheetId="28" r:id="rId32"/>
    <sheet name="Kensington" sheetId="71" r:id="rId33"/>
    <sheet name="Killara" sheetId="27" r:id="rId34"/>
    <sheet name="LM Graham" sheetId="79" r:id="rId35"/>
    <sheet name="Manly" sheetId="26" r:id="rId36"/>
    <sheet name="Marrickville" sheetId="119" r:id="rId37"/>
    <sheet name="Merrylands" sheetId="37" r:id="rId38"/>
    <sheet name="Mike Pawley" sheetId="98" r:id="rId39"/>
    <sheet name="Mark Taylor" sheetId="117" r:id="rId40"/>
    <sheet name="North Sydney" sheetId="25" r:id="rId41"/>
    <sheet name="Owen Earle" sheetId="22" r:id="rId42"/>
    <sheet name="Old Kings" sheetId="23" r:id="rId43"/>
    <sheet name="Olds" sheetId="114" r:id="rId44"/>
    <sheet name="Petersham" sheetId="19" r:id="rId45"/>
    <sheet name="Pratten Park" sheetId="20" r:id="rId46"/>
    <sheet name="Punchbowl" sheetId="87" r:id="rId47"/>
    <sheet name="Raby 1" sheetId="21" r:id="rId48"/>
    <sheet name="Raby 2" sheetId="16" r:id="rId49"/>
    <sheet name="Raby 3" sheetId="88" r:id="rId50"/>
    <sheet name="Rance" sheetId="83" r:id="rId51"/>
    <sheet name="Rawson" sheetId="49" r:id="rId52"/>
    <sheet name="Rosedale" sheetId="17" r:id="rId53"/>
    <sheet name="Ryde" sheetId="57" r:id="rId54"/>
    <sheet name="Shore" sheetId="120" r:id="rId55"/>
    <sheet name="Snape" sheetId="84" r:id="rId56"/>
    <sheet name="Storey" sheetId="90" r:id="rId57"/>
    <sheet name="Sutherland" sheetId="72" r:id="rId58"/>
    <sheet name="Tonkin" sheetId="85" r:id="rId59"/>
    <sheet name="Trumper" sheetId="59" r:id="rId60"/>
    <sheet name="Tunks" sheetId="78" r:id="rId61"/>
    <sheet name="University No1" sheetId="18" r:id="rId62"/>
    <sheet name="Waverley" sheetId="12" r:id="rId63"/>
    <sheet name="Whalan 2" sheetId="67" r:id="rId64"/>
  </sheets>
  <definedNames>
    <definedName name="_xlnm._FilterDatabase" localSheetId="1" hidden="1">'Summary All Grounds'!$A$30:$J$30</definedName>
    <definedName name="_xlnm.Print_Area" localSheetId="21">Drummoyne!$A$1:$N$41</definedName>
    <definedName name="_xlnm.Print_Area" localSheetId="1">'Summary All Grounds'!$B$1:$J$52</definedName>
    <definedName name="Z_B1033906_1AC0_496B_829F_EF4212ECB99D_.wvu.PrintArea" localSheetId="21" hidden="1">Drummoyne!$A$1:$N$41</definedName>
    <definedName name="Z_B1033906_1AC0_496B_829F_EF4212ECB99D_.wvu.PrintArea" localSheetId="1" hidden="1">'Summary All Grounds'!$B$1:$J$52</definedName>
  </definedNames>
  <calcPr calcId="191028"/>
  <customWorkbookViews>
    <customWorkbookView name="Roy Formica - Personal View" guid="{B1033906-1AC0-496B-829F-EF4212ECB99D}" mergeInterval="0" personalView="1" maximized="1" windowWidth="796" windowHeight="454" tabRatio="761"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5" l="1"/>
  <c r="B14" i="5"/>
  <c r="E31" i="24"/>
  <c r="F30" i="116"/>
  <c r="E30" i="116"/>
  <c r="I9" i="68" l="1"/>
  <c r="I8" i="68"/>
  <c r="B34" i="120"/>
  <c r="H33" i="120"/>
  <c r="G33" i="120"/>
  <c r="F33" i="120"/>
  <c r="E33" i="120"/>
  <c r="I31" i="120"/>
  <c r="I30" i="120"/>
  <c r="I29" i="120"/>
  <c r="I28" i="120"/>
  <c r="I27" i="120"/>
  <c r="I26" i="120"/>
  <c r="I25" i="120"/>
  <c r="I24" i="120"/>
  <c r="I23" i="120"/>
  <c r="I21" i="120"/>
  <c r="I20" i="120"/>
  <c r="I19" i="120"/>
  <c r="I18" i="120"/>
  <c r="I17" i="120"/>
  <c r="I16" i="120"/>
  <c r="I15" i="120"/>
  <c r="I14" i="120"/>
  <c r="I13" i="120"/>
  <c r="I12" i="120"/>
  <c r="I11" i="120"/>
  <c r="I10" i="120"/>
  <c r="I9" i="120"/>
  <c r="I8" i="120"/>
  <c r="I7" i="120"/>
  <c r="C55" i="5"/>
  <c r="B55" i="5"/>
  <c r="B48" i="5"/>
  <c r="B31" i="119"/>
  <c r="G31" i="119" s="1"/>
  <c r="H30" i="119"/>
  <c r="G30" i="119"/>
  <c r="F30" i="119"/>
  <c r="E30" i="119"/>
  <c r="I28" i="119"/>
  <c r="I27" i="119"/>
  <c r="I26" i="119"/>
  <c r="I25" i="119"/>
  <c r="I24" i="119"/>
  <c r="I23" i="119"/>
  <c r="I22" i="119"/>
  <c r="I21" i="119"/>
  <c r="I19" i="119"/>
  <c r="I18" i="119"/>
  <c r="I17" i="119"/>
  <c r="I16" i="119"/>
  <c r="I15" i="119"/>
  <c r="I14" i="119"/>
  <c r="I13" i="119"/>
  <c r="I12" i="119"/>
  <c r="I11" i="119"/>
  <c r="I10" i="119"/>
  <c r="I9" i="119"/>
  <c r="I8" i="119"/>
  <c r="I7" i="119"/>
  <c r="G35" i="120" l="1"/>
  <c r="I33" i="120"/>
  <c r="I37" i="120" s="1"/>
  <c r="G2" i="120"/>
  <c r="E32" i="119"/>
  <c r="F55" i="5"/>
  <c r="F32" i="119"/>
  <c r="H55" i="5" s="1"/>
  <c r="H32" i="119"/>
  <c r="J55" i="5" s="1"/>
  <c r="F31" i="119"/>
  <c r="G55" i="5"/>
  <c r="I30" i="119"/>
  <c r="I34" i="119" s="1"/>
  <c r="H2" i="119" s="1"/>
  <c r="E55" i="5" s="1"/>
  <c r="E34" i="120"/>
  <c r="F34" i="120"/>
  <c r="G34" i="120"/>
  <c r="H34" i="120"/>
  <c r="E35" i="120"/>
  <c r="F35" i="120"/>
  <c r="H35" i="120"/>
  <c r="H31" i="119"/>
  <c r="G32" i="119"/>
  <c r="I55" i="5" s="1"/>
  <c r="E31" i="119"/>
  <c r="I35" i="120" l="1"/>
  <c r="I39" i="120" s="1"/>
  <c r="I32" i="119"/>
  <c r="I35" i="119" s="1"/>
  <c r="I36" i="119" s="1"/>
  <c r="H33" i="12"/>
  <c r="G33" i="12"/>
  <c r="F33" i="12"/>
  <c r="E33" i="12"/>
  <c r="H31" i="18"/>
  <c r="G31" i="18"/>
  <c r="F31" i="18"/>
  <c r="E31" i="18"/>
  <c r="H32" i="72"/>
  <c r="G32" i="72"/>
  <c r="F32" i="72"/>
  <c r="E32" i="72"/>
  <c r="H31" i="17"/>
  <c r="G31" i="17"/>
  <c r="F31" i="17"/>
  <c r="E31" i="17"/>
  <c r="H33" i="21"/>
  <c r="G33" i="21"/>
  <c r="F33" i="21"/>
  <c r="E33" i="21"/>
  <c r="H32" i="20"/>
  <c r="G32" i="20"/>
  <c r="F32" i="20"/>
  <c r="E32" i="20"/>
  <c r="E32" i="23"/>
  <c r="H32" i="22"/>
  <c r="G32" i="22"/>
  <c r="F32" i="22"/>
  <c r="E32" i="22"/>
  <c r="H32" i="25"/>
  <c r="G32" i="25"/>
  <c r="F32" i="25"/>
  <c r="E32" i="25"/>
  <c r="H33" i="117"/>
  <c r="G33" i="117"/>
  <c r="F33" i="117"/>
  <c r="E33" i="117"/>
  <c r="H33" i="26"/>
  <c r="G33" i="26"/>
  <c r="F33" i="26"/>
  <c r="E33" i="26"/>
  <c r="H33" i="65"/>
  <c r="G33" i="65"/>
  <c r="F33" i="65"/>
  <c r="E33" i="65"/>
  <c r="B31" i="29"/>
  <c r="H30" i="29"/>
  <c r="G30" i="29"/>
  <c r="F30" i="29"/>
  <c r="E30" i="29"/>
  <c r="H30" i="15"/>
  <c r="G30" i="15"/>
  <c r="F30" i="15"/>
  <c r="E30" i="15"/>
  <c r="F33" i="11"/>
  <c r="E33" i="11"/>
  <c r="H32" i="4"/>
  <c r="G32" i="4"/>
  <c r="F32" i="4"/>
  <c r="E32" i="4"/>
  <c r="H33" i="86"/>
  <c r="G33" i="86"/>
  <c r="F33" i="86"/>
  <c r="E33" i="86"/>
  <c r="H31" i="32"/>
  <c r="G31" i="32"/>
  <c r="F31" i="32"/>
  <c r="E31" i="32"/>
  <c r="H32" i="93"/>
  <c r="G32" i="93"/>
  <c r="F32" i="93"/>
  <c r="E32" i="93"/>
  <c r="H31" i="9"/>
  <c r="G31" i="9"/>
  <c r="F31" i="9"/>
  <c r="E31" i="9"/>
  <c r="E31" i="77"/>
  <c r="I30" i="12"/>
  <c r="I29" i="12"/>
  <c r="I29" i="18"/>
  <c r="I28" i="18"/>
  <c r="I31" i="72"/>
  <c r="I29" i="17"/>
  <c r="I28" i="17"/>
  <c r="I31" i="21"/>
  <c r="I30" i="21"/>
  <c r="I31" i="20"/>
  <c r="I31" i="22"/>
  <c r="I31" i="25"/>
  <c r="I30" i="117"/>
  <c r="I29" i="117"/>
  <c r="I28" i="117"/>
  <c r="I31" i="26"/>
  <c r="I30" i="26"/>
  <c r="I31" i="65"/>
  <c r="I30" i="65"/>
  <c r="I29" i="65"/>
  <c r="I29" i="29"/>
  <c r="I29" i="15"/>
  <c r="I28" i="15"/>
  <c r="I27" i="15"/>
  <c r="I30" i="4"/>
  <c r="I29" i="4"/>
  <c r="I31" i="86"/>
  <c r="I30" i="86"/>
  <c r="I30" i="32"/>
  <c r="I31" i="93"/>
  <c r="I30" i="9"/>
  <c r="I26" i="77"/>
  <c r="I25" i="77"/>
  <c r="I24" i="77"/>
  <c r="I23" i="77"/>
  <c r="I22" i="77"/>
  <c r="I21" i="77"/>
  <c r="I19" i="77"/>
  <c r="I18" i="77"/>
  <c r="I17" i="77"/>
  <c r="I16" i="77"/>
  <c r="I15" i="77"/>
  <c r="I14" i="77"/>
  <c r="I13" i="77"/>
  <c r="I18" i="12"/>
  <c r="I17" i="12"/>
  <c r="I15" i="12"/>
  <c r="I14" i="12"/>
  <c r="I13" i="12"/>
  <c r="I16" i="18"/>
  <c r="I15" i="18"/>
  <c r="I14" i="18"/>
  <c r="I13" i="18"/>
  <c r="I11" i="18"/>
  <c r="I10" i="18"/>
  <c r="I9" i="18"/>
  <c r="I8" i="18"/>
  <c r="I7" i="18"/>
  <c r="I21" i="78"/>
  <c r="I19" i="78"/>
  <c r="I18" i="78"/>
  <c r="I17" i="78"/>
  <c r="I16" i="78"/>
  <c r="I21" i="59"/>
  <c r="I19" i="59"/>
  <c r="I18" i="59"/>
  <c r="I17" i="59"/>
  <c r="I16" i="59"/>
  <c r="I22" i="85"/>
  <c r="I21" i="85"/>
  <c r="I19" i="85"/>
  <c r="I18" i="85"/>
  <c r="I17" i="85"/>
  <c r="I16" i="85"/>
  <c r="I24" i="72"/>
  <c r="I21" i="72"/>
  <c r="I20" i="72"/>
  <c r="I19" i="72"/>
  <c r="I18" i="72"/>
  <c r="I16" i="72"/>
  <c r="I15" i="72"/>
  <c r="I14" i="72"/>
  <c r="I19" i="74"/>
  <c r="I18" i="74"/>
  <c r="I17" i="74"/>
  <c r="I25" i="90"/>
  <c r="I24" i="90"/>
  <c r="I23" i="90"/>
  <c r="I22" i="90"/>
  <c r="I21" i="90"/>
  <c r="I19" i="90"/>
  <c r="I18" i="90"/>
  <c r="I17" i="90"/>
  <c r="I16" i="90"/>
  <c r="I15" i="90"/>
  <c r="I14" i="90"/>
  <c r="I13" i="90"/>
  <c r="I12" i="90"/>
  <c r="I11" i="90"/>
  <c r="I10" i="90"/>
  <c r="I9" i="90"/>
  <c r="I7" i="90"/>
  <c r="I24" i="84"/>
  <c r="I23" i="84"/>
  <c r="I22" i="84"/>
  <c r="I21" i="84"/>
  <c r="I19" i="84"/>
  <c r="I18" i="84"/>
  <c r="I17" i="84"/>
  <c r="I16" i="84"/>
  <c r="I26" i="57"/>
  <c r="I25" i="57"/>
  <c r="I24" i="57"/>
  <c r="I23" i="57"/>
  <c r="I22" i="57"/>
  <c r="I21" i="57"/>
  <c r="I19" i="57"/>
  <c r="I18" i="57"/>
  <c r="I17" i="57"/>
  <c r="I16" i="57"/>
  <c r="I15" i="57"/>
  <c r="I23" i="17"/>
  <c r="I22" i="17"/>
  <c r="I21" i="17"/>
  <c r="I19" i="17"/>
  <c r="I18" i="17"/>
  <c r="I17" i="17"/>
  <c r="I16" i="17"/>
  <c r="I15" i="17"/>
  <c r="I14" i="17"/>
  <c r="I13" i="17"/>
  <c r="I12" i="17"/>
  <c r="I10" i="17"/>
  <c r="I9" i="17"/>
  <c r="I8" i="17"/>
  <c r="I7" i="17"/>
  <c r="I19" i="49"/>
  <c r="I18" i="49"/>
  <c r="I17" i="49"/>
  <c r="I16" i="49"/>
  <c r="I28" i="83"/>
  <c r="I27" i="83"/>
  <c r="I26" i="83"/>
  <c r="I25" i="83"/>
  <c r="I24" i="83"/>
  <c r="I23" i="83"/>
  <c r="I22" i="83"/>
  <c r="I21" i="83"/>
  <c r="I19" i="83"/>
  <c r="I18" i="83"/>
  <c r="I17" i="83"/>
  <c r="I16" i="83"/>
  <c r="I15" i="83"/>
  <c r="I14" i="83"/>
  <c r="I13" i="83"/>
  <c r="I12" i="83"/>
  <c r="I11" i="83"/>
  <c r="I10" i="83"/>
  <c r="I9" i="83"/>
  <c r="I7" i="83"/>
  <c r="I25" i="88"/>
  <c r="I24" i="88"/>
  <c r="I23" i="88"/>
  <c r="I22" i="88"/>
  <c r="I21" i="88"/>
  <c r="I19" i="88"/>
  <c r="I18" i="88"/>
  <c r="I17" i="88"/>
  <c r="I16" i="88"/>
  <c r="I15" i="88"/>
  <c r="I14" i="88"/>
  <c r="I13" i="88"/>
  <c r="I12" i="88"/>
  <c r="I11" i="88"/>
  <c r="I10" i="88"/>
  <c r="I9" i="88"/>
  <c r="I7" i="88"/>
  <c r="I18" i="16"/>
  <c r="I17" i="16"/>
  <c r="I16" i="16"/>
  <c r="I15" i="16"/>
  <c r="I14" i="16"/>
  <c r="I13" i="16"/>
  <c r="I12" i="16"/>
  <c r="I11" i="16"/>
  <c r="I10" i="16"/>
  <c r="I9" i="16"/>
  <c r="I7" i="16"/>
  <c r="I16" i="21"/>
  <c r="I28" i="87"/>
  <c r="I27" i="87"/>
  <c r="I26" i="87"/>
  <c r="I25" i="87"/>
  <c r="I24" i="87"/>
  <c r="I23" i="87"/>
  <c r="I22" i="87"/>
  <c r="I21" i="87"/>
  <c r="I19" i="87"/>
  <c r="I18" i="87"/>
  <c r="I17" i="87"/>
  <c r="I16" i="87"/>
  <c r="I15" i="87"/>
  <c r="I14" i="87"/>
  <c r="I13" i="87"/>
  <c r="I12" i="87"/>
  <c r="I11" i="87"/>
  <c r="I10" i="87"/>
  <c r="I9" i="87"/>
  <c r="I7" i="87"/>
  <c r="I26" i="20"/>
  <c r="I25" i="20"/>
  <c r="I24" i="20"/>
  <c r="I23" i="20"/>
  <c r="I21" i="20"/>
  <c r="I20" i="20"/>
  <c r="I19" i="20"/>
  <c r="I18" i="20"/>
  <c r="I16" i="20"/>
  <c r="I15" i="20"/>
  <c r="I14" i="20"/>
  <c r="I12" i="20"/>
  <c r="I10" i="20"/>
  <c r="I9" i="20"/>
  <c r="I8" i="20"/>
  <c r="I7" i="20"/>
  <c r="I18" i="19"/>
  <c r="I17" i="19"/>
  <c r="I24" i="114"/>
  <c r="I23" i="114"/>
  <c r="I22" i="114"/>
  <c r="I21" i="114"/>
  <c r="I19" i="114"/>
  <c r="I18" i="114"/>
  <c r="I17" i="114"/>
  <c r="I16" i="114"/>
  <c r="I15" i="114"/>
  <c r="I14" i="114"/>
  <c r="I13" i="114"/>
  <c r="I12" i="114"/>
  <c r="I11" i="114"/>
  <c r="I10" i="114"/>
  <c r="I26" i="23"/>
  <c r="I25" i="23"/>
  <c r="I24" i="23"/>
  <c r="I23" i="23"/>
  <c r="I20" i="23"/>
  <c r="I19" i="23"/>
  <c r="I18" i="23"/>
  <c r="I17" i="23"/>
  <c r="I16" i="23"/>
  <c r="I15" i="23"/>
  <c r="I14" i="23"/>
  <c r="I23" i="22"/>
  <c r="I21" i="22"/>
  <c r="I20" i="22"/>
  <c r="I19" i="22"/>
  <c r="I18" i="22"/>
  <c r="I16" i="22"/>
  <c r="I15" i="22"/>
  <c r="I14" i="22"/>
  <c r="I27" i="25"/>
  <c r="I26" i="25"/>
  <c r="I25" i="25"/>
  <c r="I24" i="25"/>
  <c r="I23" i="25"/>
  <c r="I21" i="25"/>
  <c r="I20" i="25"/>
  <c r="I19" i="25"/>
  <c r="I18" i="25"/>
  <c r="I17" i="25"/>
  <c r="I16" i="25"/>
  <c r="I15" i="25"/>
  <c r="I14" i="25"/>
  <c r="I12" i="25"/>
  <c r="I11" i="25"/>
  <c r="I10" i="25"/>
  <c r="I9" i="25"/>
  <c r="I8" i="25"/>
  <c r="I7" i="25"/>
  <c r="I20" i="117"/>
  <c r="I19" i="117"/>
  <c r="I18" i="117"/>
  <c r="I17" i="117"/>
  <c r="I16" i="117"/>
  <c r="I15" i="117"/>
  <c r="I14" i="117"/>
  <c r="I28" i="98"/>
  <c r="I27" i="98"/>
  <c r="I26" i="98"/>
  <c r="I25" i="98"/>
  <c r="I24" i="98"/>
  <c r="I23" i="98"/>
  <c r="I22" i="98"/>
  <c r="I21" i="98"/>
  <c r="I19" i="98"/>
  <c r="I18" i="98"/>
  <c r="I17" i="98"/>
  <c r="I16" i="98"/>
  <c r="I15" i="98"/>
  <c r="I14" i="98"/>
  <c r="I13" i="98"/>
  <c r="I12" i="98"/>
  <c r="I11" i="98"/>
  <c r="I10" i="98"/>
  <c r="I9" i="98"/>
  <c r="I19" i="37"/>
  <c r="I18" i="37"/>
  <c r="I17" i="37"/>
  <c r="I16" i="37"/>
  <c r="I15" i="37"/>
  <c r="I14" i="37"/>
  <c r="I13" i="37"/>
  <c r="I12" i="37"/>
  <c r="I11" i="37"/>
  <c r="I10" i="37"/>
  <c r="I9" i="37"/>
  <c r="I7" i="37"/>
  <c r="I18" i="26"/>
  <c r="I16" i="26"/>
  <c r="I14" i="26"/>
  <c r="I12" i="26"/>
  <c r="I11" i="26"/>
  <c r="I10" i="26"/>
  <c r="I9" i="26"/>
  <c r="I8" i="26"/>
  <c r="I7" i="26"/>
  <c r="I19" i="79"/>
  <c r="I18" i="79"/>
  <c r="I17" i="79"/>
  <c r="I16" i="79"/>
  <c r="I26" i="27"/>
  <c r="I25" i="27"/>
  <c r="I24" i="27"/>
  <c r="I23" i="27"/>
  <c r="I22" i="27"/>
  <c r="I19" i="27"/>
  <c r="I18" i="27"/>
  <c r="I17" i="27"/>
  <c r="I28" i="71"/>
  <c r="I27" i="71"/>
  <c r="I26" i="71"/>
  <c r="I25" i="71"/>
  <c r="I24" i="71"/>
  <c r="I23" i="71"/>
  <c r="I22" i="71"/>
  <c r="I21" i="71"/>
  <c r="I19" i="71"/>
  <c r="I18" i="71"/>
  <c r="I17" i="71"/>
  <c r="I16" i="71"/>
  <c r="I15" i="71"/>
  <c r="I14" i="71"/>
  <c r="I13" i="71"/>
  <c r="I12" i="71"/>
  <c r="I11" i="71"/>
  <c r="I10" i="71"/>
  <c r="I9" i="71"/>
  <c r="I8" i="71"/>
  <c r="I7" i="71"/>
  <c r="I27" i="28"/>
  <c r="I26" i="28"/>
  <c r="I25" i="28"/>
  <c r="I24" i="28"/>
  <c r="I23" i="28"/>
  <c r="I22" i="28"/>
  <c r="I21" i="28"/>
  <c r="I19" i="28"/>
  <c r="I18" i="28"/>
  <c r="I17" i="28"/>
  <c r="I16" i="28"/>
  <c r="I15" i="28"/>
  <c r="I14" i="28"/>
  <c r="I13" i="28"/>
  <c r="I12" i="28"/>
  <c r="I11" i="28"/>
  <c r="I10" i="28"/>
  <c r="I18" i="65"/>
  <c r="I16" i="65"/>
  <c r="I15" i="65"/>
  <c r="I14" i="65"/>
  <c r="I11" i="65"/>
  <c r="I9" i="65"/>
  <c r="I8" i="65"/>
  <c r="I7" i="65"/>
  <c r="I18" i="68"/>
  <c r="I17" i="68"/>
  <c r="I16" i="68"/>
  <c r="I22" i="29"/>
  <c r="I21" i="29"/>
  <c r="I19" i="29"/>
  <c r="I18" i="29"/>
  <c r="I17" i="29"/>
  <c r="I16" i="29"/>
  <c r="I15" i="29"/>
  <c r="I14" i="29"/>
  <c r="I13" i="29"/>
  <c r="I12" i="29"/>
  <c r="I11" i="29"/>
  <c r="I10" i="29"/>
  <c r="I9" i="29"/>
  <c r="I7" i="29"/>
  <c r="I18" i="15"/>
  <c r="I17" i="15"/>
  <c r="I16" i="15"/>
  <c r="I15" i="15"/>
  <c r="I14" i="15"/>
  <c r="I13" i="15"/>
  <c r="I12" i="15"/>
  <c r="I11" i="15"/>
  <c r="I10" i="15"/>
  <c r="I9" i="15"/>
  <c r="I7" i="15"/>
  <c r="I19" i="76"/>
  <c r="I18" i="76"/>
  <c r="I17" i="76"/>
  <c r="I16" i="76"/>
  <c r="I28" i="118"/>
  <c r="I27" i="118"/>
  <c r="I26" i="118"/>
  <c r="I25" i="118"/>
  <c r="I24" i="118"/>
  <c r="I23" i="118"/>
  <c r="I22" i="118"/>
  <c r="I21" i="118"/>
  <c r="I19" i="118"/>
  <c r="I18" i="118"/>
  <c r="I17" i="118"/>
  <c r="I16" i="118"/>
  <c r="I15" i="118"/>
  <c r="I14" i="118"/>
  <c r="I13" i="118"/>
  <c r="I11" i="118"/>
  <c r="I10" i="118"/>
  <c r="I9" i="118"/>
  <c r="I8" i="118"/>
  <c r="I7" i="118"/>
  <c r="I28" i="66"/>
  <c r="I27" i="66"/>
  <c r="I26" i="66"/>
  <c r="I25" i="66"/>
  <c r="I24" i="66"/>
  <c r="I23" i="66"/>
  <c r="I22" i="66"/>
  <c r="I21" i="66"/>
  <c r="I19" i="66"/>
  <c r="I18" i="66"/>
  <c r="I17" i="66"/>
  <c r="I16" i="66"/>
  <c r="I15" i="66"/>
  <c r="I14" i="66"/>
  <c r="I13" i="66"/>
  <c r="I12" i="66"/>
  <c r="I11" i="66"/>
  <c r="I10" i="66"/>
  <c r="I9" i="66"/>
  <c r="I8" i="66"/>
  <c r="I28" i="36"/>
  <c r="I27" i="36"/>
  <c r="I26" i="36"/>
  <c r="I25" i="36"/>
  <c r="I24" i="36"/>
  <c r="I23" i="36"/>
  <c r="I22" i="36"/>
  <c r="I21" i="36"/>
  <c r="I19" i="36"/>
  <c r="I18" i="36"/>
  <c r="I17" i="36"/>
  <c r="I16" i="36"/>
  <c r="I15" i="36"/>
  <c r="I14" i="36"/>
  <c r="I13" i="36"/>
  <c r="I12" i="36"/>
  <c r="I11" i="36"/>
  <c r="I10" i="36"/>
  <c r="I9" i="36"/>
  <c r="I7" i="36"/>
  <c r="I28" i="4"/>
  <c r="I27" i="4"/>
  <c r="I26" i="4"/>
  <c r="I25" i="4"/>
  <c r="I24" i="4"/>
  <c r="I23" i="4"/>
  <c r="I22" i="4"/>
  <c r="I20" i="4"/>
  <c r="I19" i="4"/>
  <c r="I18" i="4"/>
  <c r="I17" i="4"/>
  <c r="I16" i="4"/>
  <c r="I14" i="4"/>
  <c r="I13" i="4"/>
  <c r="I12" i="4"/>
  <c r="I11" i="4"/>
  <c r="I10" i="4"/>
  <c r="I9" i="4"/>
  <c r="I8" i="4"/>
  <c r="I7" i="4"/>
  <c r="I26" i="92"/>
  <c r="I25" i="92"/>
  <c r="I24" i="92"/>
  <c r="I23" i="92"/>
  <c r="I22" i="92"/>
  <c r="I19" i="92"/>
  <c r="I18" i="92"/>
  <c r="I17" i="92"/>
  <c r="I18" i="86"/>
  <c r="I16" i="86"/>
  <c r="I15" i="86"/>
  <c r="I14" i="86"/>
  <c r="I25" i="32"/>
  <c r="I24" i="32"/>
  <c r="I23" i="32"/>
  <c r="I22" i="32"/>
  <c r="I20" i="32"/>
  <c r="I19" i="32"/>
  <c r="I18" i="32"/>
  <c r="I17" i="32"/>
  <c r="I16" i="32"/>
  <c r="I15" i="32"/>
  <c r="I14" i="32"/>
  <c r="I12" i="32"/>
  <c r="I11" i="32"/>
  <c r="I10" i="32"/>
  <c r="I9" i="32"/>
  <c r="I7" i="32"/>
  <c r="I26" i="93"/>
  <c r="I25" i="93"/>
  <c r="I24" i="93"/>
  <c r="I23" i="93"/>
  <c r="I21" i="93"/>
  <c r="I20" i="93"/>
  <c r="I19" i="93"/>
  <c r="I18" i="93"/>
  <c r="I17" i="93"/>
  <c r="I16" i="93"/>
  <c r="I15" i="93"/>
  <c r="I14" i="93"/>
  <c r="I13" i="93"/>
  <c r="I28" i="115"/>
  <c r="I27" i="115"/>
  <c r="I26" i="115"/>
  <c r="I25" i="115"/>
  <c r="I24" i="115"/>
  <c r="I23" i="115"/>
  <c r="I22" i="115"/>
  <c r="I21" i="115"/>
  <c r="I19" i="115"/>
  <c r="I18" i="115"/>
  <c r="I17" i="115"/>
  <c r="I16" i="115"/>
  <c r="I15" i="115"/>
  <c r="I14" i="115"/>
  <c r="I13" i="115"/>
  <c r="I12" i="115"/>
  <c r="I11" i="115"/>
  <c r="I10" i="115"/>
  <c r="I8" i="115"/>
  <c r="I7" i="115"/>
  <c r="I22" i="116"/>
  <c r="I21" i="116"/>
  <c r="I19" i="116"/>
  <c r="I18" i="116"/>
  <c r="I17" i="116"/>
  <c r="I16" i="116"/>
  <c r="I29" i="24"/>
  <c r="I28" i="24"/>
  <c r="I27" i="24"/>
  <c r="I26" i="24"/>
  <c r="I25" i="24"/>
  <c r="I24" i="24"/>
  <c r="I23" i="24"/>
  <c r="I22" i="24"/>
  <c r="I20" i="24"/>
  <c r="I19" i="24"/>
  <c r="I18" i="24"/>
  <c r="I17" i="24"/>
  <c r="I25" i="73"/>
  <c r="I24" i="73"/>
  <c r="I23" i="73"/>
  <c r="I22" i="73"/>
  <c r="I21" i="73"/>
  <c r="I19" i="73"/>
  <c r="I18" i="73"/>
  <c r="I17" i="73"/>
  <c r="I22" i="91"/>
  <c r="I21" i="91"/>
  <c r="I19" i="91"/>
  <c r="I18" i="91"/>
  <c r="I17" i="91"/>
  <c r="I16" i="91"/>
  <c r="I15" i="91"/>
  <c r="I14" i="91"/>
  <c r="I13" i="91"/>
  <c r="I12" i="91"/>
  <c r="I11" i="91"/>
  <c r="I10" i="91"/>
  <c r="I9" i="91"/>
  <c r="I7" i="91"/>
  <c r="I7" i="70"/>
  <c r="I21" i="69"/>
  <c r="I19" i="69"/>
  <c r="I18" i="69"/>
  <c r="I17" i="69"/>
  <c r="I16" i="69"/>
  <c r="I14" i="69"/>
  <c r="I13" i="69"/>
  <c r="I12" i="69"/>
  <c r="I11" i="69"/>
  <c r="I10" i="69"/>
  <c r="I9" i="69"/>
  <c r="I28" i="81"/>
  <c r="I27" i="81"/>
  <c r="I26" i="81"/>
  <c r="I25" i="81"/>
  <c r="I24" i="81"/>
  <c r="I23" i="81"/>
  <c r="I22" i="81"/>
  <c r="I21" i="81"/>
  <c r="I18" i="81"/>
  <c r="I17" i="81"/>
  <c r="I16" i="81"/>
  <c r="I14" i="81"/>
  <c r="I13" i="81"/>
  <c r="I11" i="81"/>
  <c r="I10" i="81"/>
  <c r="I9" i="81"/>
  <c r="I7" i="81"/>
  <c r="I21" i="40"/>
  <c r="I19" i="40"/>
  <c r="I25" i="9"/>
  <c r="I17" i="9"/>
  <c r="I15" i="9"/>
  <c r="I7" i="9"/>
  <c r="I28" i="89"/>
  <c r="I27" i="89"/>
  <c r="I26" i="89"/>
  <c r="I25" i="89"/>
  <c r="I24" i="89"/>
  <c r="I23" i="89"/>
  <c r="I22" i="89"/>
  <c r="I21" i="89"/>
  <c r="I19" i="89"/>
  <c r="I18" i="89"/>
  <c r="I17" i="89"/>
  <c r="I16" i="89"/>
  <c r="I15" i="89"/>
  <c r="I14" i="89"/>
  <c r="I13" i="89"/>
  <c r="I12" i="89"/>
  <c r="I11" i="89"/>
  <c r="I10" i="89"/>
  <c r="I9" i="8"/>
  <c r="I10" i="8"/>
  <c r="I11" i="8"/>
  <c r="I13" i="8"/>
  <c r="I14" i="8"/>
  <c r="I15" i="8"/>
  <c r="I16" i="8"/>
  <c r="I17" i="8"/>
  <c r="I18" i="8"/>
  <c r="I19" i="8"/>
  <c r="I21" i="8"/>
  <c r="I22" i="8"/>
  <c r="I23" i="8"/>
  <c r="I24" i="8"/>
  <c r="I25" i="8"/>
  <c r="I26" i="8"/>
  <c r="I27" i="8"/>
  <c r="I28" i="8"/>
  <c r="I8" i="8"/>
  <c r="I7" i="8"/>
  <c r="I28" i="33"/>
  <c r="I27" i="33"/>
  <c r="I26" i="33"/>
  <c r="I25" i="33"/>
  <c r="I24" i="33"/>
  <c r="I23" i="33"/>
  <c r="I22" i="33"/>
  <c r="I21" i="33"/>
  <c r="I19" i="33"/>
  <c r="I18" i="33"/>
  <c r="I17" i="33"/>
  <c r="I16" i="33"/>
  <c r="I15" i="33"/>
  <c r="I14" i="33"/>
  <c r="I13" i="33"/>
  <c r="I12" i="33"/>
  <c r="I11" i="33"/>
  <c r="I10" i="33"/>
  <c r="I8" i="33"/>
  <c r="I7" i="33"/>
  <c r="B34" i="21"/>
  <c r="B32" i="9"/>
  <c r="H1" i="24" l="1"/>
  <c r="D14" i="5" s="1"/>
  <c r="G2" i="77"/>
  <c r="I28" i="116"/>
  <c r="I27" i="116"/>
  <c r="I18" i="21"/>
  <c r="I26" i="116"/>
  <c r="H31" i="77" l="1"/>
  <c r="B32" i="77" l="1"/>
  <c r="H32" i="77" s="1"/>
  <c r="H33" i="77" l="1"/>
  <c r="B33" i="4"/>
  <c r="H30" i="67" l="1"/>
  <c r="G30" i="67"/>
  <c r="F30" i="67"/>
  <c r="E30" i="67"/>
  <c r="B31" i="67"/>
  <c r="B34" i="12"/>
  <c r="B32" i="18"/>
  <c r="B33" i="72"/>
  <c r="H30" i="90"/>
  <c r="G30" i="90"/>
  <c r="F30" i="90"/>
  <c r="E30" i="90"/>
  <c r="B31" i="90"/>
  <c r="B32" i="17"/>
  <c r="H30" i="83"/>
  <c r="G30" i="83"/>
  <c r="F30" i="83"/>
  <c r="E30" i="83"/>
  <c r="B31" i="83"/>
  <c r="H30" i="88"/>
  <c r="G30" i="88"/>
  <c r="F30" i="88"/>
  <c r="E30" i="88"/>
  <c r="B31" i="88"/>
  <c r="B33" i="20"/>
  <c r="B31" i="19"/>
  <c r="H30" i="114"/>
  <c r="G30" i="114"/>
  <c r="F30" i="114"/>
  <c r="E30" i="114"/>
  <c r="B31" i="114"/>
  <c r="H32" i="23"/>
  <c r="G32" i="23"/>
  <c r="F32" i="23"/>
  <c r="B33" i="23"/>
  <c r="B33" i="22"/>
  <c r="B33" i="25"/>
  <c r="B34" i="117"/>
  <c r="B34" i="26"/>
  <c r="B31" i="79"/>
  <c r="E30" i="27"/>
  <c r="B31" i="27"/>
  <c r="H30" i="71"/>
  <c r="G30" i="71"/>
  <c r="F30" i="71"/>
  <c r="E30" i="71"/>
  <c r="B31" i="71"/>
  <c r="B34" i="65"/>
  <c r="B31" i="15"/>
  <c r="H30" i="66"/>
  <c r="G30" i="66"/>
  <c r="F30" i="66"/>
  <c r="E30" i="66"/>
  <c r="B31" i="66"/>
  <c r="H30" i="36"/>
  <c r="G30" i="36"/>
  <c r="F30" i="36"/>
  <c r="E30" i="36"/>
  <c r="B31" i="36"/>
  <c r="B34" i="86"/>
  <c r="B32" i="32"/>
  <c r="B33" i="93"/>
  <c r="E30" i="115"/>
  <c r="B31" i="115"/>
  <c r="B31" i="116"/>
  <c r="B31" i="91"/>
  <c r="E30" i="70"/>
  <c r="B31" i="70"/>
  <c r="E30" i="81"/>
  <c r="B31" i="81"/>
  <c r="E30" i="69"/>
  <c r="B31" i="69"/>
  <c r="E30" i="40"/>
  <c r="B31" i="40"/>
  <c r="B31" i="89"/>
  <c r="E30" i="8"/>
  <c r="B31" i="8"/>
  <c r="G31" i="77"/>
  <c r="F31" i="77"/>
  <c r="B31" i="33"/>
  <c r="H30" i="69"/>
  <c r="G30" i="69"/>
  <c r="F30" i="69"/>
  <c r="B31" i="118"/>
  <c r="F37" i="5" s="1"/>
  <c r="C37" i="5"/>
  <c r="B37" i="5"/>
  <c r="H30" i="118"/>
  <c r="G30" i="118"/>
  <c r="F30" i="118"/>
  <c r="E30" i="118"/>
  <c r="I12" i="118"/>
  <c r="H30" i="87"/>
  <c r="G30" i="87"/>
  <c r="F30" i="87"/>
  <c r="E30" i="87"/>
  <c r="B31" i="87"/>
  <c r="H30" i="33"/>
  <c r="G30" i="33"/>
  <c r="F30" i="33"/>
  <c r="E30" i="33"/>
  <c r="H30" i="115"/>
  <c r="G30" i="115"/>
  <c r="F30" i="115"/>
  <c r="H30" i="84"/>
  <c r="G30" i="84"/>
  <c r="F30" i="84"/>
  <c r="E30" i="84"/>
  <c r="B31" i="84"/>
  <c r="H30" i="89"/>
  <c r="G30" i="89"/>
  <c r="F30" i="89"/>
  <c r="E30" i="89"/>
  <c r="H30" i="81"/>
  <c r="G30" i="81"/>
  <c r="F30" i="81"/>
  <c r="H30" i="98"/>
  <c r="G30" i="98"/>
  <c r="F30" i="98"/>
  <c r="E30" i="98"/>
  <c r="B31" i="98"/>
  <c r="H30" i="78"/>
  <c r="G30" i="78"/>
  <c r="F30" i="78"/>
  <c r="E30" i="78"/>
  <c r="B31" i="78"/>
  <c r="H30" i="79"/>
  <c r="G30" i="79"/>
  <c r="F30" i="79"/>
  <c r="E30" i="79"/>
  <c r="H30" i="92"/>
  <c r="G30" i="92"/>
  <c r="F30" i="92"/>
  <c r="E30" i="92"/>
  <c r="B31" i="92"/>
  <c r="H30" i="16"/>
  <c r="G30" i="16"/>
  <c r="F30" i="16"/>
  <c r="E30" i="16"/>
  <c r="B31" i="16"/>
  <c r="H30" i="68"/>
  <c r="G30" i="68"/>
  <c r="F30" i="68"/>
  <c r="E30" i="68"/>
  <c r="B31" i="68"/>
  <c r="H30" i="57"/>
  <c r="G30" i="57"/>
  <c r="F30" i="57"/>
  <c r="E30" i="57"/>
  <c r="B31" i="57"/>
  <c r="H30" i="19"/>
  <c r="G30" i="19"/>
  <c r="F30" i="19"/>
  <c r="E30" i="19"/>
  <c r="H30" i="70"/>
  <c r="G30" i="70"/>
  <c r="F30" i="70"/>
  <c r="H30" i="8"/>
  <c r="G30" i="8"/>
  <c r="F30" i="8"/>
  <c r="H30" i="28"/>
  <c r="G30" i="28"/>
  <c r="F30" i="28"/>
  <c r="E30" i="28"/>
  <c r="B31" i="28"/>
  <c r="H30" i="73"/>
  <c r="G30" i="73"/>
  <c r="F30" i="73"/>
  <c r="E30" i="73"/>
  <c r="B31" i="73"/>
  <c r="H30" i="116"/>
  <c r="G30" i="116"/>
  <c r="H30" i="74"/>
  <c r="G30" i="74"/>
  <c r="F30" i="74"/>
  <c r="E30" i="74"/>
  <c r="B31" i="74"/>
  <c r="H30" i="76"/>
  <c r="G30" i="76"/>
  <c r="F30" i="76"/>
  <c r="E30" i="76"/>
  <c r="B31" i="76"/>
  <c r="H30" i="37"/>
  <c r="G30" i="37"/>
  <c r="F30" i="37"/>
  <c r="E30" i="37"/>
  <c r="B31" i="37"/>
  <c r="H30" i="49"/>
  <c r="G30" i="49"/>
  <c r="F30" i="49"/>
  <c r="E30" i="49"/>
  <c r="B31" i="49"/>
  <c r="H30" i="40"/>
  <c r="G30" i="40"/>
  <c r="F30" i="40"/>
  <c r="H30" i="85"/>
  <c r="G30" i="85"/>
  <c r="F30" i="85"/>
  <c r="E30" i="85"/>
  <c r="B31" i="85"/>
  <c r="H30" i="27"/>
  <c r="G30" i="27"/>
  <c r="F30" i="27"/>
  <c r="H30" i="59"/>
  <c r="G30" i="59"/>
  <c r="F30" i="59"/>
  <c r="E30" i="59"/>
  <c r="B31" i="59"/>
  <c r="I30" i="116" l="1"/>
  <c r="I31" i="77"/>
  <c r="G31" i="118"/>
  <c r="E32" i="118"/>
  <c r="G37" i="5" s="1"/>
  <c r="F32" i="118"/>
  <c r="H37" i="5" s="1"/>
  <c r="G32" i="118"/>
  <c r="I37" i="5" s="1"/>
  <c r="H32" i="118"/>
  <c r="J37" i="5" s="1"/>
  <c r="H31" i="118"/>
  <c r="E31" i="118"/>
  <c r="F31" i="118"/>
  <c r="I30" i="118"/>
  <c r="I34" i="118" s="1"/>
  <c r="H2" i="118" s="1"/>
  <c r="I32" i="118" l="1"/>
  <c r="I35" i="118" l="1"/>
  <c r="I36" i="118" s="1"/>
  <c r="E37" i="5"/>
  <c r="B32" i="24" l="1"/>
  <c r="F14" i="5" s="1"/>
  <c r="H31" i="24"/>
  <c r="G31" i="24"/>
  <c r="F31" i="24"/>
  <c r="E31" i="91"/>
  <c r="H30" i="91"/>
  <c r="G30" i="91"/>
  <c r="F30" i="91"/>
  <c r="E30" i="91"/>
  <c r="E32" i="91" s="1"/>
  <c r="I31" i="24" l="1"/>
  <c r="I30" i="91"/>
  <c r="I34" i="91" s="1"/>
  <c r="H2" i="91" s="1"/>
  <c r="I32" i="22"/>
  <c r="C24" i="5" l="1"/>
  <c r="B24" i="5"/>
  <c r="I28" i="67"/>
  <c r="I27" i="67"/>
  <c r="I26" i="67"/>
  <c r="I25" i="67"/>
  <c r="I24" i="67"/>
  <c r="I23" i="67"/>
  <c r="I22" i="67"/>
  <c r="I18" i="67"/>
  <c r="I17" i="67"/>
  <c r="I16" i="67"/>
  <c r="I15" i="67"/>
  <c r="I14" i="67"/>
  <c r="I13" i="67"/>
  <c r="I28" i="12"/>
  <c r="I27" i="12"/>
  <c r="I26" i="12"/>
  <c r="I25" i="12"/>
  <c r="I24" i="12"/>
  <c r="I23" i="12"/>
  <c r="I22" i="12"/>
  <c r="I20" i="12"/>
  <c r="I19" i="12"/>
  <c r="I27" i="18"/>
  <c r="I26" i="18"/>
  <c r="I25" i="18"/>
  <c r="I24" i="18"/>
  <c r="I23" i="18"/>
  <c r="I22" i="18"/>
  <c r="I21" i="18"/>
  <c r="I19" i="18"/>
  <c r="I18" i="18"/>
  <c r="I17" i="18"/>
  <c r="I12" i="78"/>
  <c r="I28" i="85"/>
  <c r="I27" i="85"/>
  <c r="I26" i="85"/>
  <c r="I25" i="85"/>
  <c r="I24" i="85"/>
  <c r="I23" i="85"/>
  <c r="I15" i="85"/>
  <c r="I14" i="85"/>
  <c r="I13" i="85"/>
  <c r="I12" i="85"/>
  <c r="I12" i="72"/>
  <c r="I28" i="84"/>
  <c r="I27" i="84"/>
  <c r="I26" i="84"/>
  <c r="I25" i="84"/>
  <c r="I28" i="57"/>
  <c r="I27" i="57"/>
  <c r="I14" i="57"/>
  <c r="I27" i="17"/>
  <c r="I26" i="17"/>
  <c r="I25" i="17"/>
  <c r="I24" i="17"/>
  <c r="I28" i="88"/>
  <c r="I27" i="88"/>
  <c r="I26" i="88"/>
  <c r="I29" i="21"/>
  <c r="I28" i="21"/>
  <c r="I27" i="21"/>
  <c r="I26" i="21"/>
  <c r="I25" i="21"/>
  <c r="I24" i="21"/>
  <c r="I23" i="21"/>
  <c r="I21" i="21"/>
  <c r="I20" i="21"/>
  <c r="I19" i="21"/>
  <c r="I30" i="20"/>
  <c r="I29" i="20"/>
  <c r="I28" i="20"/>
  <c r="I27" i="20"/>
  <c r="I28" i="114"/>
  <c r="I27" i="114"/>
  <c r="I26" i="114"/>
  <c r="I25" i="114"/>
  <c r="I30" i="23"/>
  <c r="I29" i="23"/>
  <c r="I28" i="23"/>
  <c r="I27" i="23"/>
  <c r="I30" i="22"/>
  <c r="I29" i="22"/>
  <c r="I28" i="22"/>
  <c r="I27" i="22"/>
  <c r="I26" i="22"/>
  <c r="I25" i="22"/>
  <c r="I24" i="22"/>
  <c r="I30" i="25"/>
  <c r="I29" i="25"/>
  <c r="I28" i="25"/>
  <c r="I13" i="25"/>
  <c r="I27" i="117"/>
  <c r="I26" i="117"/>
  <c r="I25" i="117"/>
  <c r="I24" i="117"/>
  <c r="I23" i="117"/>
  <c r="I11" i="117"/>
  <c r="I10" i="117"/>
  <c r="F24" i="5"/>
  <c r="I29" i="26"/>
  <c r="I28" i="26"/>
  <c r="I27" i="26"/>
  <c r="I26" i="26"/>
  <c r="I25" i="26"/>
  <c r="I24" i="26"/>
  <c r="I23" i="26"/>
  <c r="I21" i="26"/>
  <c r="I20" i="26"/>
  <c r="I19" i="26"/>
  <c r="I16" i="27"/>
  <c r="I15" i="27"/>
  <c r="I14" i="27"/>
  <c r="I28" i="65"/>
  <c r="I27" i="65"/>
  <c r="I26" i="65"/>
  <c r="I25" i="65"/>
  <c r="I24" i="65"/>
  <c r="I23" i="65"/>
  <c r="I21" i="65"/>
  <c r="I20" i="65"/>
  <c r="I19" i="65"/>
  <c r="I15" i="68"/>
  <c r="I28" i="29"/>
  <c r="I28" i="92"/>
  <c r="I27" i="92"/>
  <c r="I16" i="92"/>
  <c r="I15" i="92"/>
  <c r="I14" i="92"/>
  <c r="I26" i="15"/>
  <c r="I29" i="11"/>
  <c r="I25" i="11"/>
  <c r="I17" i="11"/>
  <c r="I15" i="11"/>
  <c r="I26" i="86"/>
  <c r="I29" i="32"/>
  <c r="I28" i="32"/>
  <c r="I27" i="32"/>
  <c r="I26" i="32"/>
  <c r="I27" i="93"/>
  <c r="I15" i="24"/>
  <c r="I11" i="24"/>
  <c r="I10" i="24"/>
  <c r="I27" i="91"/>
  <c r="I24" i="91"/>
  <c r="I25" i="69"/>
  <c r="I24" i="69"/>
  <c r="I26" i="9"/>
  <c r="G2" i="117" l="1"/>
  <c r="D24" i="5" s="1"/>
  <c r="I9" i="33" l="1"/>
  <c r="I8" i="88"/>
  <c r="I8" i="83"/>
  <c r="I7" i="69"/>
  <c r="I8" i="69"/>
  <c r="I7" i="89"/>
  <c r="I8" i="89"/>
  <c r="I9" i="89"/>
  <c r="I9" i="9"/>
  <c r="I9" i="67"/>
  <c r="I10" i="67"/>
  <c r="I7" i="116"/>
  <c r="I8" i="116"/>
  <c r="I9" i="85"/>
  <c r="I9" i="116"/>
  <c r="I10" i="116"/>
  <c r="I11" i="116"/>
  <c r="I12" i="116"/>
  <c r="I13" i="116"/>
  <c r="I14" i="116"/>
  <c r="I15" i="116"/>
  <c r="I7" i="92"/>
  <c r="I8" i="92"/>
  <c r="I9" i="92"/>
  <c r="I8" i="91"/>
  <c r="H35" i="117"/>
  <c r="J24" i="5" s="1"/>
  <c r="G35" i="117"/>
  <c r="I24" i="5" s="1"/>
  <c r="F35" i="117"/>
  <c r="H24" i="5" s="1"/>
  <c r="I9" i="117"/>
  <c r="I8" i="117"/>
  <c r="I7" i="117"/>
  <c r="I7" i="23"/>
  <c r="I7" i="24"/>
  <c r="I7" i="72"/>
  <c r="I7" i="12"/>
  <c r="F8" i="5"/>
  <c r="C39" i="5"/>
  <c r="B39" i="5"/>
  <c r="F39" i="5"/>
  <c r="I25" i="116"/>
  <c r="I24" i="116"/>
  <c r="I23" i="116"/>
  <c r="C48" i="5"/>
  <c r="E31" i="115"/>
  <c r="F32" i="115"/>
  <c r="H48" i="5" s="1"/>
  <c r="I9" i="115"/>
  <c r="I8" i="81"/>
  <c r="I7" i="85"/>
  <c r="I8" i="85"/>
  <c r="I7" i="114"/>
  <c r="I8" i="114"/>
  <c r="I9" i="114"/>
  <c r="I8" i="16"/>
  <c r="I8" i="87"/>
  <c r="I8" i="36"/>
  <c r="I7" i="67"/>
  <c r="I8" i="67"/>
  <c r="I7" i="84"/>
  <c r="I8" i="84"/>
  <c r="I9" i="84"/>
  <c r="I8" i="90"/>
  <c r="I7" i="98"/>
  <c r="I8" i="98"/>
  <c r="I7" i="27"/>
  <c r="I8" i="27"/>
  <c r="I9" i="27"/>
  <c r="I10" i="27"/>
  <c r="I8" i="70"/>
  <c r="I9" i="70"/>
  <c r="I9" i="72"/>
  <c r="I8" i="72"/>
  <c r="I7" i="40"/>
  <c r="I8" i="40"/>
  <c r="I9" i="40"/>
  <c r="I7" i="28"/>
  <c r="I8" i="28"/>
  <c r="I9" i="28"/>
  <c r="I7" i="66"/>
  <c r="I7" i="73"/>
  <c r="I8" i="73"/>
  <c r="I9" i="73"/>
  <c r="I7" i="74"/>
  <c r="I8" i="74"/>
  <c r="I9" i="74"/>
  <c r="I7" i="76"/>
  <c r="I8" i="76"/>
  <c r="I9" i="76"/>
  <c r="I7" i="19"/>
  <c r="I8" i="19"/>
  <c r="I9" i="19"/>
  <c r="I7" i="49"/>
  <c r="I8" i="49"/>
  <c r="I9" i="49"/>
  <c r="I7" i="59"/>
  <c r="I8" i="59"/>
  <c r="I9" i="59"/>
  <c r="I7" i="68"/>
  <c r="I8" i="24"/>
  <c r="I9" i="24"/>
  <c r="I7" i="78"/>
  <c r="I8" i="78"/>
  <c r="I9" i="78"/>
  <c r="I7" i="57"/>
  <c r="I8" i="57"/>
  <c r="I9" i="57"/>
  <c r="I8" i="37"/>
  <c r="I7" i="79"/>
  <c r="I8" i="79"/>
  <c r="I9" i="79"/>
  <c r="I8" i="32"/>
  <c r="I12" i="12"/>
  <c r="I11" i="12"/>
  <c r="I10" i="12"/>
  <c r="I9" i="12"/>
  <c r="I8" i="12"/>
  <c r="F13" i="5"/>
  <c r="I12" i="18"/>
  <c r="I11" i="17"/>
  <c r="I15" i="21"/>
  <c r="I14" i="21"/>
  <c r="I12" i="21"/>
  <c r="I11" i="21"/>
  <c r="I10" i="21"/>
  <c r="I9" i="21"/>
  <c r="I8" i="21"/>
  <c r="I7" i="21"/>
  <c r="I11" i="20"/>
  <c r="I12" i="23"/>
  <c r="I11" i="23"/>
  <c r="I10" i="23"/>
  <c r="I9" i="23"/>
  <c r="I8" i="23"/>
  <c r="F25" i="5"/>
  <c r="I11" i="22"/>
  <c r="I10" i="22"/>
  <c r="I9" i="22"/>
  <c r="I8" i="22"/>
  <c r="I7" i="22"/>
  <c r="E33" i="25"/>
  <c r="G2" i="25"/>
  <c r="F20" i="5"/>
  <c r="I15" i="26"/>
  <c r="F34" i="65"/>
  <c r="I10" i="65"/>
  <c r="F31" i="29"/>
  <c r="I27" i="29"/>
  <c r="I26" i="29"/>
  <c r="I25" i="29"/>
  <c r="I24" i="29"/>
  <c r="I23" i="29"/>
  <c r="I8" i="29"/>
  <c r="F12" i="5"/>
  <c r="H32" i="15"/>
  <c r="J12" i="5" s="1"/>
  <c r="G32" i="15"/>
  <c r="I12" i="5" s="1"/>
  <c r="I25" i="15"/>
  <c r="I24" i="15"/>
  <c r="I23" i="15"/>
  <c r="I22" i="15"/>
  <c r="I21" i="15"/>
  <c r="I19" i="15"/>
  <c r="I8" i="15"/>
  <c r="B34" i="11"/>
  <c r="H33" i="11"/>
  <c r="G33" i="11"/>
  <c r="I31" i="11"/>
  <c r="I30" i="11"/>
  <c r="I28" i="11"/>
  <c r="I27" i="11"/>
  <c r="I26" i="11"/>
  <c r="I24" i="11"/>
  <c r="I23" i="11"/>
  <c r="I21" i="11"/>
  <c r="I20" i="11"/>
  <c r="I19" i="11"/>
  <c r="I18" i="11"/>
  <c r="I16" i="11"/>
  <c r="I14" i="11"/>
  <c r="I13" i="11"/>
  <c r="I12" i="11"/>
  <c r="I11" i="11"/>
  <c r="I10" i="11"/>
  <c r="I9" i="11"/>
  <c r="I8" i="11"/>
  <c r="I15" i="4"/>
  <c r="I29" i="86"/>
  <c r="I28" i="86"/>
  <c r="I27" i="86"/>
  <c r="I25" i="86"/>
  <c r="I24" i="86"/>
  <c r="I23" i="86"/>
  <c r="I21" i="86"/>
  <c r="I20" i="86"/>
  <c r="I19" i="86"/>
  <c r="I12" i="86"/>
  <c r="I11" i="86"/>
  <c r="I10" i="86"/>
  <c r="I9" i="86"/>
  <c r="I8" i="86"/>
  <c r="I7" i="86"/>
  <c r="E33" i="93"/>
  <c r="I30" i="93"/>
  <c r="I29" i="93"/>
  <c r="I28" i="93"/>
  <c r="I12" i="93"/>
  <c r="I11" i="93"/>
  <c r="I10" i="93"/>
  <c r="I9" i="93"/>
  <c r="I8" i="93"/>
  <c r="I7" i="93"/>
  <c r="I29" i="9"/>
  <c r="I28" i="9"/>
  <c r="I27" i="9"/>
  <c r="I24" i="9"/>
  <c r="I23" i="9"/>
  <c r="I22" i="9"/>
  <c r="I20" i="9"/>
  <c r="I19" i="9"/>
  <c r="I18" i="9"/>
  <c r="I14" i="9"/>
  <c r="I13" i="9"/>
  <c r="I12" i="9"/>
  <c r="I11" i="9"/>
  <c r="I10" i="9"/>
  <c r="I8" i="9"/>
  <c r="F58" i="5"/>
  <c r="I8" i="77"/>
  <c r="I9" i="77"/>
  <c r="F59" i="5"/>
  <c r="I11" i="67"/>
  <c r="I28" i="78"/>
  <c r="I27" i="78"/>
  <c r="I26" i="78"/>
  <c r="I25" i="78"/>
  <c r="I24" i="78"/>
  <c r="I23" i="78"/>
  <c r="I22" i="78"/>
  <c r="I15" i="78"/>
  <c r="I14" i="78"/>
  <c r="I13" i="78"/>
  <c r="I11" i="78"/>
  <c r="I10" i="78"/>
  <c r="E31" i="59"/>
  <c r="I28" i="59"/>
  <c r="I27" i="59"/>
  <c r="I26" i="59"/>
  <c r="I25" i="59"/>
  <c r="I24" i="59"/>
  <c r="I23" i="59"/>
  <c r="I22" i="59"/>
  <c r="I15" i="59"/>
  <c r="I14" i="59"/>
  <c r="I13" i="59"/>
  <c r="I12" i="59"/>
  <c r="I11" i="59"/>
  <c r="I10" i="59"/>
  <c r="F31" i="85"/>
  <c r="I11" i="85"/>
  <c r="I10" i="85"/>
  <c r="E33" i="72"/>
  <c r="I30" i="72"/>
  <c r="I29" i="72"/>
  <c r="I28" i="72"/>
  <c r="I27" i="72"/>
  <c r="I26" i="72"/>
  <c r="I25" i="72"/>
  <c r="I11" i="72"/>
  <c r="I10" i="72"/>
  <c r="F51" i="5"/>
  <c r="I28" i="74"/>
  <c r="I27" i="74"/>
  <c r="I26" i="74"/>
  <c r="I25" i="74"/>
  <c r="I24" i="74"/>
  <c r="I23" i="74"/>
  <c r="I22" i="74"/>
  <c r="I21" i="74"/>
  <c r="I16" i="74"/>
  <c r="I15" i="74"/>
  <c r="I14" i="74"/>
  <c r="I13" i="74"/>
  <c r="I12" i="74"/>
  <c r="I11" i="74"/>
  <c r="I10" i="74"/>
  <c r="E31" i="90"/>
  <c r="E32" i="90"/>
  <c r="I28" i="90"/>
  <c r="I27" i="90"/>
  <c r="I26" i="90"/>
  <c r="I15" i="84"/>
  <c r="I14" i="84"/>
  <c r="I13" i="84"/>
  <c r="I12" i="84"/>
  <c r="I11" i="84"/>
  <c r="I10" i="84"/>
  <c r="H31" i="57"/>
  <c r="I13" i="57"/>
  <c r="I12" i="57"/>
  <c r="I11" i="57"/>
  <c r="I10" i="57"/>
  <c r="I28" i="49"/>
  <c r="I27" i="49"/>
  <c r="I26" i="49"/>
  <c r="I25" i="49"/>
  <c r="I24" i="49"/>
  <c r="I23" i="49"/>
  <c r="I22" i="49"/>
  <c r="I21" i="49"/>
  <c r="I15" i="49"/>
  <c r="I14" i="49"/>
  <c r="I13" i="49"/>
  <c r="I12" i="49"/>
  <c r="I11" i="49"/>
  <c r="I10" i="49"/>
  <c r="F31" i="88"/>
  <c r="H32" i="88"/>
  <c r="J60" i="5" s="1"/>
  <c r="I28" i="16"/>
  <c r="I27" i="16"/>
  <c r="I26" i="16"/>
  <c r="I25" i="16"/>
  <c r="I24" i="16"/>
  <c r="I23" i="16"/>
  <c r="I22" i="16"/>
  <c r="F31" i="19"/>
  <c r="I28" i="19"/>
  <c r="I27" i="19"/>
  <c r="I26" i="19"/>
  <c r="I25" i="19"/>
  <c r="I24" i="19"/>
  <c r="I23" i="19"/>
  <c r="I22" i="19"/>
  <c r="I21" i="19"/>
  <c r="I19" i="19"/>
  <c r="I16" i="19"/>
  <c r="I15" i="19"/>
  <c r="I14" i="19"/>
  <c r="I13" i="19"/>
  <c r="I12" i="19"/>
  <c r="I11" i="19"/>
  <c r="I10" i="19"/>
  <c r="G31" i="114"/>
  <c r="H31" i="98"/>
  <c r="I28" i="37"/>
  <c r="I27" i="37"/>
  <c r="I26" i="37"/>
  <c r="I25" i="37"/>
  <c r="I24" i="37"/>
  <c r="I23" i="37"/>
  <c r="I22" i="37"/>
  <c r="I28" i="79"/>
  <c r="I27" i="79"/>
  <c r="I26" i="79"/>
  <c r="I25" i="79"/>
  <c r="I24" i="79"/>
  <c r="I23" i="79"/>
  <c r="I22" i="79"/>
  <c r="I21" i="79"/>
  <c r="I15" i="79"/>
  <c r="I14" i="79"/>
  <c r="I13" i="79"/>
  <c r="I12" i="79"/>
  <c r="I11" i="79"/>
  <c r="I10" i="79"/>
  <c r="F67" i="5"/>
  <c r="H32" i="27"/>
  <c r="J67" i="5" s="1"/>
  <c r="G32" i="27"/>
  <c r="I67" i="5" s="1"/>
  <c r="I28" i="27"/>
  <c r="I27" i="27"/>
  <c r="I13" i="27"/>
  <c r="I11" i="27"/>
  <c r="F63" i="5"/>
  <c r="H31" i="28"/>
  <c r="E32" i="28"/>
  <c r="I28" i="28"/>
  <c r="F34" i="5"/>
  <c r="I28" i="68"/>
  <c r="I27" i="68"/>
  <c r="I26" i="68"/>
  <c r="I25" i="68"/>
  <c r="I24" i="68"/>
  <c r="I23" i="68"/>
  <c r="I22" i="68"/>
  <c r="I14" i="68"/>
  <c r="I13" i="68"/>
  <c r="I12" i="68"/>
  <c r="I11" i="68"/>
  <c r="I10" i="68"/>
  <c r="I28" i="76"/>
  <c r="I27" i="76"/>
  <c r="I26" i="76"/>
  <c r="I25" i="76"/>
  <c r="I24" i="76"/>
  <c r="I23" i="76"/>
  <c r="I22" i="76"/>
  <c r="I21" i="76"/>
  <c r="I15" i="76"/>
  <c r="I14" i="76"/>
  <c r="I13" i="76"/>
  <c r="I12" i="76"/>
  <c r="I11" i="76"/>
  <c r="I10" i="76"/>
  <c r="F69" i="5"/>
  <c r="F64" i="5"/>
  <c r="I13" i="92"/>
  <c r="I11" i="92"/>
  <c r="I10" i="92"/>
  <c r="F32" i="5"/>
  <c r="I14" i="24"/>
  <c r="I13" i="24"/>
  <c r="I12" i="24"/>
  <c r="H31" i="73"/>
  <c r="I28" i="73"/>
  <c r="I27" i="73"/>
  <c r="I26" i="73"/>
  <c r="I16" i="73"/>
  <c r="I15" i="73"/>
  <c r="I14" i="73"/>
  <c r="I13" i="73"/>
  <c r="I12" i="73"/>
  <c r="I11" i="73"/>
  <c r="I10" i="73"/>
  <c r="F53" i="5"/>
  <c r="I26" i="91"/>
  <c r="I25" i="91"/>
  <c r="I23" i="91"/>
  <c r="F57" i="5"/>
  <c r="I28" i="70"/>
  <c r="I27" i="70"/>
  <c r="I26" i="70"/>
  <c r="I25" i="70"/>
  <c r="I24" i="70"/>
  <c r="I23" i="70"/>
  <c r="I22" i="70"/>
  <c r="I21" i="70"/>
  <c r="I19" i="70"/>
  <c r="I18" i="70"/>
  <c r="I17" i="70"/>
  <c r="I16" i="70"/>
  <c r="I15" i="70"/>
  <c r="I14" i="70"/>
  <c r="I13" i="70"/>
  <c r="I12" i="70"/>
  <c r="I11" i="70"/>
  <c r="I10" i="70"/>
  <c r="F65" i="5"/>
  <c r="F61" i="5"/>
  <c r="I28" i="40"/>
  <c r="I27" i="40"/>
  <c r="I26" i="40"/>
  <c r="I25" i="40"/>
  <c r="I24" i="40"/>
  <c r="I23" i="40"/>
  <c r="I22" i="40"/>
  <c r="I17" i="40"/>
  <c r="I16" i="40"/>
  <c r="I15" i="40"/>
  <c r="I14" i="40"/>
  <c r="I13" i="40"/>
  <c r="I11" i="40"/>
  <c r="I10" i="40"/>
  <c r="F38" i="5"/>
  <c r="I28" i="69"/>
  <c r="I27" i="69"/>
  <c r="I26" i="69"/>
  <c r="I23" i="69"/>
  <c r="I22" i="69"/>
  <c r="F45" i="5"/>
  <c r="G2" i="11" l="1"/>
  <c r="G2" i="9"/>
  <c r="G2" i="15"/>
  <c r="G2" i="32"/>
  <c r="G2" i="21"/>
  <c r="G2" i="4"/>
  <c r="G2" i="72"/>
  <c r="D19" i="5" s="1"/>
  <c r="G2" i="26"/>
  <c r="G2" i="22"/>
  <c r="G2" i="18"/>
  <c r="G2" i="29"/>
  <c r="G2" i="23"/>
  <c r="G2" i="93"/>
  <c r="G2" i="12"/>
  <c r="G2" i="20"/>
  <c r="G2" i="86"/>
  <c r="G2" i="17"/>
  <c r="G2" i="65"/>
  <c r="E35" i="117"/>
  <c r="I33" i="117"/>
  <c r="I37" i="117" s="1"/>
  <c r="H34" i="117"/>
  <c r="G34" i="117"/>
  <c r="F34" i="117"/>
  <c r="E34" i="117"/>
  <c r="G34" i="72"/>
  <c r="I19" i="5" s="1"/>
  <c r="E32" i="57"/>
  <c r="G49" i="5" s="1"/>
  <c r="H32" i="16"/>
  <c r="J50" i="5" s="1"/>
  <c r="H34" i="25"/>
  <c r="J27" i="5" s="1"/>
  <c r="H32" i="98"/>
  <c r="J70" i="5" s="1"/>
  <c r="H32" i="37"/>
  <c r="J36" i="5" s="1"/>
  <c r="I30" i="27"/>
  <c r="I34" i="27" s="1"/>
  <c r="H2" i="27" s="1"/>
  <c r="H32" i="76"/>
  <c r="J35" i="5" s="1"/>
  <c r="F32" i="116"/>
  <c r="H39" i="5" s="1"/>
  <c r="G32" i="116"/>
  <c r="I39" i="5" s="1"/>
  <c r="H32" i="116"/>
  <c r="J39" i="5" s="1"/>
  <c r="E33" i="9"/>
  <c r="E32" i="115"/>
  <c r="G32" i="115"/>
  <c r="I48" i="5" s="1"/>
  <c r="H32" i="115"/>
  <c r="J48" i="5" s="1"/>
  <c r="E32" i="116"/>
  <c r="I34" i="116"/>
  <c r="H31" i="116"/>
  <c r="G31" i="116"/>
  <c r="F31" i="116"/>
  <c r="E31" i="116"/>
  <c r="F32" i="49"/>
  <c r="H42" i="5" s="1"/>
  <c r="G32" i="92"/>
  <c r="I64" i="5" s="1"/>
  <c r="F32" i="87"/>
  <c r="H46" i="5" s="1"/>
  <c r="I30" i="71"/>
  <c r="I34" i="71" s="1"/>
  <c r="H2" i="71" s="1"/>
  <c r="H32" i="81"/>
  <c r="J65" i="5" s="1"/>
  <c r="G32" i="90"/>
  <c r="I56" i="5" s="1"/>
  <c r="H32" i="90"/>
  <c r="J56" i="5" s="1"/>
  <c r="F43" i="5"/>
  <c r="G33" i="72"/>
  <c r="H33" i="72"/>
  <c r="E34" i="72"/>
  <c r="G19" i="5" s="1"/>
  <c r="F34" i="72"/>
  <c r="H19" i="5" s="1"/>
  <c r="G32" i="37"/>
  <c r="I36" i="5" s="1"/>
  <c r="E32" i="49"/>
  <c r="G42" i="5" s="1"/>
  <c r="G34" i="20"/>
  <c r="I9" i="5" s="1"/>
  <c r="G32" i="85"/>
  <c r="I52" i="5" s="1"/>
  <c r="H32" i="85"/>
  <c r="J52" i="5" s="1"/>
  <c r="I30" i="114"/>
  <c r="I34" i="114" s="1"/>
  <c r="H2" i="114" s="1"/>
  <c r="G32" i="114"/>
  <c r="I33" i="5" s="1"/>
  <c r="F33" i="5"/>
  <c r="F32" i="114"/>
  <c r="H33" i="5" s="1"/>
  <c r="H32" i="114"/>
  <c r="J33" i="5" s="1"/>
  <c r="E32" i="98"/>
  <c r="G70" i="5" s="1"/>
  <c r="G32" i="78"/>
  <c r="I31" i="5" s="1"/>
  <c r="F31" i="78"/>
  <c r="G31" i="78"/>
  <c r="I32" i="72"/>
  <c r="I36" i="72" s="1"/>
  <c r="F33" i="72"/>
  <c r="F19" i="5"/>
  <c r="H34" i="72"/>
  <c r="J19" i="5" s="1"/>
  <c r="G32" i="49"/>
  <c r="I42" i="5" s="1"/>
  <c r="H32" i="49"/>
  <c r="J42" i="5" s="1"/>
  <c r="G32" i="59"/>
  <c r="I62" i="5" s="1"/>
  <c r="I30" i="59"/>
  <c r="I34" i="59" s="1"/>
  <c r="H2" i="59" s="1"/>
  <c r="F32" i="76"/>
  <c r="H35" i="5" s="1"/>
  <c r="E31" i="74"/>
  <c r="F32" i="57"/>
  <c r="H49" i="5" s="1"/>
  <c r="F49" i="5"/>
  <c r="G32" i="36"/>
  <c r="I69" i="5" s="1"/>
  <c r="H32" i="36"/>
  <c r="J69" i="5" s="1"/>
  <c r="F32" i="16"/>
  <c r="H50" i="5" s="1"/>
  <c r="F50" i="5"/>
  <c r="G35" i="11"/>
  <c r="F34" i="22"/>
  <c r="H25" i="5" s="1"/>
  <c r="G35" i="12"/>
  <c r="I10" i="5" s="1"/>
  <c r="H35" i="65"/>
  <c r="J18" i="5" s="1"/>
  <c r="G34" i="23"/>
  <c r="I21" i="5" s="1"/>
  <c r="F46" i="5"/>
  <c r="H32" i="87"/>
  <c r="J46" i="5" s="1"/>
  <c r="I30" i="87"/>
  <c r="I34" i="87" s="1"/>
  <c r="H2" i="87" s="1"/>
  <c r="H31" i="114"/>
  <c r="F70" i="5"/>
  <c r="F32" i="98"/>
  <c r="H70" i="5" s="1"/>
  <c r="F31" i="98"/>
  <c r="I30" i="98"/>
  <c r="I34" i="98" s="1"/>
  <c r="H2" i="98" s="1"/>
  <c r="E31" i="98"/>
  <c r="G31" i="98"/>
  <c r="H32" i="92"/>
  <c r="J64" i="5" s="1"/>
  <c r="F32" i="92"/>
  <c r="H64" i="5" s="1"/>
  <c r="G32" i="81"/>
  <c r="I65" i="5" s="1"/>
  <c r="G31" i="88"/>
  <c r="H31" i="88"/>
  <c r="E32" i="88"/>
  <c r="G60" i="5" s="1"/>
  <c r="F32" i="88"/>
  <c r="H60" i="5" s="1"/>
  <c r="G32" i="88"/>
  <c r="I60" i="5" s="1"/>
  <c r="F60" i="5"/>
  <c r="E31" i="88"/>
  <c r="G32" i="91"/>
  <c r="I53" i="5" s="1"/>
  <c r="H32" i="91"/>
  <c r="J53" i="5" s="1"/>
  <c r="G31" i="85"/>
  <c r="H31" i="85"/>
  <c r="E32" i="85"/>
  <c r="G52" i="5" s="1"/>
  <c r="F32" i="85"/>
  <c r="H52" i="5" s="1"/>
  <c r="I30" i="85"/>
  <c r="I34" i="85" s="1"/>
  <c r="H2" i="85" s="1"/>
  <c r="F52" i="5"/>
  <c r="E31" i="85"/>
  <c r="H32" i="71"/>
  <c r="J63" i="5" s="1"/>
  <c r="H32" i="84"/>
  <c r="J66" i="5" s="1"/>
  <c r="G32" i="84"/>
  <c r="I66" i="5" s="1"/>
  <c r="F66" i="5"/>
  <c r="F32" i="84"/>
  <c r="H66" i="5" s="1"/>
  <c r="G32" i="66"/>
  <c r="I40" i="5" s="1"/>
  <c r="H32" i="66"/>
  <c r="J40" i="5" s="1"/>
  <c r="F32" i="66"/>
  <c r="H40" i="5" s="1"/>
  <c r="F40" i="5"/>
  <c r="H32" i="74"/>
  <c r="J51" i="5" s="1"/>
  <c r="I30" i="74"/>
  <c r="I34" i="74" s="1"/>
  <c r="H2" i="74" s="1"/>
  <c r="F32" i="74"/>
  <c r="H51" i="5" s="1"/>
  <c r="I30" i="76"/>
  <c r="I34" i="76" s="1"/>
  <c r="H2" i="76" s="1"/>
  <c r="F35" i="5"/>
  <c r="G32" i="76"/>
  <c r="I35" i="5" s="1"/>
  <c r="G32" i="70"/>
  <c r="I57" i="5" s="1"/>
  <c r="F32" i="37"/>
  <c r="H36" i="5" s="1"/>
  <c r="E31" i="37"/>
  <c r="F31" i="37"/>
  <c r="G31" i="37"/>
  <c r="F36" i="5"/>
  <c r="F31" i="90"/>
  <c r="G31" i="90"/>
  <c r="H31" i="90"/>
  <c r="F56" i="5"/>
  <c r="F32" i="90"/>
  <c r="H56" i="5" s="1"/>
  <c r="I30" i="90"/>
  <c r="I34" i="90" s="1"/>
  <c r="H2" i="90" s="1"/>
  <c r="F42" i="5"/>
  <c r="E31" i="49"/>
  <c r="F31" i="49"/>
  <c r="G31" i="49"/>
  <c r="H31" i="49"/>
  <c r="I30" i="49"/>
  <c r="I34" i="49" s="1"/>
  <c r="H2" i="49" s="1"/>
  <c r="I30" i="79"/>
  <c r="I34" i="79" s="1"/>
  <c r="H2" i="79" s="1"/>
  <c r="G32" i="79"/>
  <c r="I44" i="5" s="1"/>
  <c r="F44" i="5"/>
  <c r="I30" i="16"/>
  <c r="I34" i="16" s="1"/>
  <c r="H2" i="16" s="1"/>
  <c r="E31" i="78"/>
  <c r="H31" i="78"/>
  <c r="E32" i="78"/>
  <c r="F31" i="5"/>
  <c r="I30" i="78"/>
  <c r="I34" i="78" s="1"/>
  <c r="H2" i="78" s="1"/>
  <c r="E31" i="57"/>
  <c r="F31" i="57"/>
  <c r="G31" i="57"/>
  <c r="G32" i="19"/>
  <c r="I47" i="5" s="1"/>
  <c r="H32" i="19"/>
  <c r="J47" i="5" s="1"/>
  <c r="F32" i="19"/>
  <c r="H47" i="5" s="1"/>
  <c r="E31" i="19"/>
  <c r="F47" i="5"/>
  <c r="F32" i="27"/>
  <c r="H67" i="5" s="1"/>
  <c r="F32" i="36"/>
  <c r="H69" i="5" s="1"/>
  <c r="F31" i="59"/>
  <c r="F62" i="5"/>
  <c r="H32" i="68"/>
  <c r="J34" i="5" s="1"/>
  <c r="G32" i="68"/>
  <c r="I34" i="5" s="1"/>
  <c r="F32" i="28"/>
  <c r="H41" i="5" s="1"/>
  <c r="G32" i="28"/>
  <c r="I41" i="5" s="1"/>
  <c r="H32" i="28"/>
  <c r="J41" i="5" s="1"/>
  <c r="E31" i="28"/>
  <c r="F31" i="28"/>
  <c r="G31" i="28"/>
  <c r="F41" i="5"/>
  <c r="I30" i="28"/>
  <c r="I34" i="28" s="1"/>
  <c r="H2" i="28" s="1"/>
  <c r="I32" i="93"/>
  <c r="I36" i="93" s="1"/>
  <c r="I32" i="25"/>
  <c r="I36" i="25" s="1"/>
  <c r="F34" i="25"/>
  <c r="H27" i="5" s="1"/>
  <c r="I33" i="86"/>
  <c r="I37" i="86" s="1"/>
  <c r="H35" i="86"/>
  <c r="J23" i="5" s="1"/>
  <c r="H35" i="11"/>
  <c r="G33" i="18"/>
  <c r="I13" i="5" s="1"/>
  <c r="I36" i="22"/>
  <c r="G32" i="83"/>
  <c r="I54" i="5" s="1"/>
  <c r="I30" i="83"/>
  <c r="I34" i="83" s="1"/>
  <c r="H2" i="83" s="1"/>
  <c r="E31" i="83"/>
  <c r="F31" i="83"/>
  <c r="G31" i="83"/>
  <c r="F54" i="5"/>
  <c r="I30" i="88"/>
  <c r="I34" i="88" s="1"/>
  <c r="H2" i="88" s="1"/>
  <c r="F31" i="115"/>
  <c r="G31" i="115"/>
  <c r="H31" i="115"/>
  <c r="F48" i="5"/>
  <c r="I30" i="115"/>
  <c r="I34" i="115" s="1"/>
  <c r="H2" i="115" s="1"/>
  <c r="E48" i="5" s="1"/>
  <c r="G41" i="5"/>
  <c r="G56" i="5"/>
  <c r="E31" i="114"/>
  <c r="F31" i="114"/>
  <c r="E32" i="114"/>
  <c r="G32" i="71"/>
  <c r="I63" i="5" s="1"/>
  <c r="H34" i="23"/>
  <c r="J21" i="5" s="1"/>
  <c r="F21" i="5"/>
  <c r="I32" i="23"/>
  <c r="I36" i="23" s="1"/>
  <c r="H32" i="67"/>
  <c r="J59" i="5" s="1"/>
  <c r="I30" i="67"/>
  <c r="I34" i="67" s="1"/>
  <c r="H2" i="67" s="1"/>
  <c r="E31" i="67"/>
  <c r="F31" i="67"/>
  <c r="G31" i="67"/>
  <c r="H31" i="67"/>
  <c r="E32" i="67"/>
  <c r="F32" i="67"/>
  <c r="H59" i="5" s="1"/>
  <c r="G32" i="67"/>
  <c r="I59" i="5" s="1"/>
  <c r="I30" i="84"/>
  <c r="I34" i="84" s="1"/>
  <c r="H2" i="84" s="1"/>
  <c r="G31" i="84"/>
  <c r="H31" i="84"/>
  <c r="F31" i="84"/>
  <c r="E31" i="84"/>
  <c r="E32" i="84"/>
  <c r="I33" i="12"/>
  <c r="I37" i="12" s="1"/>
  <c r="G34" i="25"/>
  <c r="I27" i="5" s="1"/>
  <c r="F27" i="5"/>
  <c r="I33" i="11"/>
  <c r="I37" i="11" s="1"/>
  <c r="F35" i="11"/>
  <c r="H33" i="32"/>
  <c r="J16" i="5" s="1"/>
  <c r="I31" i="32"/>
  <c r="I35" i="32" s="1"/>
  <c r="F16" i="5"/>
  <c r="H35" i="26"/>
  <c r="J20" i="5" s="1"/>
  <c r="I33" i="26"/>
  <c r="I37" i="26" s="1"/>
  <c r="F35" i="21"/>
  <c r="H15" i="5" s="1"/>
  <c r="H34" i="20"/>
  <c r="J9" i="5" s="1"/>
  <c r="F9" i="5"/>
  <c r="H34" i="4"/>
  <c r="J26" i="5" s="1"/>
  <c r="F26" i="5"/>
  <c r="I32" i="4"/>
  <c r="I36" i="4" s="1"/>
  <c r="G34" i="4"/>
  <c r="I26" i="5" s="1"/>
  <c r="F17" i="5"/>
  <c r="G32" i="29"/>
  <c r="I17" i="5" s="1"/>
  <c r="I30" i="29"/>
  <c r="I34" i="29" s="1"/>
  <c r="I30" i="15"/>
  <c r="I34" i="15" s="1"/>
  <c r="F28" i="5"/>
  <c r="H33" i="17"/>
  <c r="J22" i="5" s="1"/>
  <c r="F22" i="5"/>
  <c r="I31" i="17"/>
  <c r="I35" i="17" s="1"/>
  <c r="F15" i="5"/>
  <c r="I33" i="21"/>
  <c r="I37" i="21" s="1"/>
  <c r="I30" i="57"/>
  <c r="I34" i="57" s="1"/>
  <c r="H2" i="57" s="1"/>
  <c r="G32" i="57"/>
  <c r="I49" i="5" s="1"/>
  <c r="G34" i="22"/>
  <c r="I25" i="5" s="1"/>
  <c r="F32" i="15"/>
  <c r="H12" i="5" s="1"/>
  <c r="I31" i="9"/>
  <c r="I35" i="9" s="1"/>
  <c r="H33" i="9"/>
  <c r="J8" i="5" s="1"/>
  <c r="F23" i="5"/>
  <c r="I31" i="18"/>
  <c r="I35" i="18" s="1"/>
  <c r="H33" i="18"/>
  <c r="J13" i="5" s="1"/>
  <c r="E33" i="18"/>
  <c r="E35" i="11"/>
  <c r="G33" i="32"/>
  <c r="I16" i="5" s="1"/>
  <c r="H34" i="22"/>
  <c r="J25" i="5" s="1"/>
  <c r="H35" i="12"/>
  <c r="J10" i="5" s="1"/>
  <c r="F10" i="5"/>
  <c r="F18" i="5"/>
  <c r="I33" i="65"/>
  <c r="I37" i="65" s="1"/>
  <c r="E32" i="32"/>
  <c r="F32" i="32"/>
  <c r="G32" i="32"/>
  <c r="H32" i="32"/>
  <c r="E33" i="32"/>
  <c r="F33" i="32"/>
  <c r="H16" i="5" s="1"/>
  <c r="F33" i="24"/>
  <c r="F32" i="91"/>
  <c r="F32" i="70"/>
  <c r="H57" i="5" s="1"/>
  <c r="F32" i="81"/>
  <c r="H65" i="5" s="1"/>
  <c r="E34" i="12"/>
  <c r="F34" i="12"/>
  <c r="G34" i="12"/>
  <c r="H34" i="12"/>
  <c r="E35" i="12"/>
  <c r="F35" i="12"/>
  <c r="H10" i="5" s="1"/>
  <c r="E32" i="18"/>
  <c r="F32" i="18"/>
  <c r="G32" i="18"/>
  <c r="H32" i="18"/>
  <c r="F33" i="18"/>
  <c r="H13" i="5" s="1"/>
  <c r="E32" i="17"/>
  <c r="F32" i="17"/>
  <c r="G32" i="17"/>
  <c r="H32" i="17"/>
  <c r="E33" i="17"/>
  <c r="F33" i="17"/>
  <c r="H22" i="5" s="1"/>
  <c r="G33" i="17"/>
  <c r="I22" i="5" s="1"/>
  <c r="E34" i="21"/>
  <c r="F34" i="21"/>
  <c r="G34" i="21"/>
  <c r="H34" i="21"/>
  <c r="E35" i="21"/>
  <c r="G35" i="21"/>
  <c r="I15" i="5" s="1"/>
  <c r="H35" i="21"/>
  <c r="J15" i="5" s="1"/>
  <c r="I32" i="20"/>
  <c r="I36" i="20" s="1"/>
  <c r="E33" i="20"/>
  <c r="F33" i="20"/>
  <c r="G33" i="20"/>
  <c r="H33" i="20"/>
  <c r="E34" i="20"/>
  <c r="F34" i="20"/>
  <c r="H9" i="5" s="1"/>
  <c r="E33" i="23"/>
  <c r="F33" i="23"/>
  <c r="G33" i="23"/>
  <c r="H33" i="23"/>
  <c r="E34" i="23"/>
  <c r="F34" i="23"/>
  <c r="H21" i="5" s="1"/>
  <c r="E33" i="22"/>
  <c r="F33" i="22"/>
  <c r="G33" i="22"/>
  <c r="H33" i="22"/>
  <c r="E34" i="22"/>
  <c r="F33" i="25"/>
  <c r="G33" i="25"/>
  <c r="H33" i="25"/>
  <c r="E34" i="25"/>
  <c r="E34" i="26"/>
  <c r="F34" i="26"/>
  <c r="G34" i="26"/>
  <c r="H34" i="26"/>
  <c r="E35" i="26"/>
  <c r="F35" i="26"/>
  <c r="H20" i="5" s="1"/>
  <c r="G35" i="26"/>
  <c r="I20" i="5" s="1"/>
  <c r="E34" i="65"/>
  <c r="G34" i="65"/>
  <c r="H34" i="65"/>
  <c r="E35" i="65"/>
  <c r="F35" i="65"/>
  <c r="H18" i="5" s="1"/>
  <c r="G35" i="65"/>
  <c r="I18" i="5" s="1"/>
  <c r="E31" i="29"/>
  <c r="G31" i="29"/>
  <c r="H31" i="29"/>
  <c r="E32" i="29"/>
  <c r="F32" i="29"/>
  <c r="H17" i="5" s="1"/>
  <c r="H32" i="29"/>
  <c r="J17" i="5" s="1"/>
  <c r="E31" i="15"/>
  <c r="F31" i="15"/>
  <c r="G31" i="15"/>
  <c r="H31" i="15"/>
  <c r="E32" i="15"/>
  <c r="E34" i="11"/>
  <c r="F34" i="11"/>
  <c r="G34" i="11"/>
  <c r="H34" i="11"/>
  <c r="E33" i="4"/>
  <c r="F33" i="4"/>
  <c r="G33" i="4"/>
  <c r="H33" i="4"/>
  <c r="E34" i="4"/>
  <c r="F34" i="4"/>
  <c r="H26" i="5" s="1"/>
  <c r="E34" i="86"/>
  <c r="F34" i="86"/>
  <c r="G34" i="86"/>
  <c r="H34" i="86"/>
  <c r="E35" i="86"/>
  <c r="F35" i="86"/>
  <c r="H23" i="5" s="1"/>
  <c r="G35" i="86"/>
  <c r="I23" i="5" s="1"/>
  <c r="F33" i="93"/>
  <c r="G33" i="93"/>
  <c r="H33" i="93"/>
  <c r="E34" i="93"/>
  <c r="F34" i="93"/>
  <c r="H28" i="5" s="1"/>
  <c r="G34" i="93"/>
  <c r="I28" i="5" s="1"/>
  <c r="H34" i="93"/>
  <c r="J28" i="5" s="1"/>
  <c r="E32" i="9"/>
  <c r="F32" i="9"/>
  <c r="G32" i="9"/>
  <c r="H32" i="9"/>
  <c r="F33" i="9"/>
  <c r="H8" i="5" s="1"/>
  <c r="G33" i="9"/>
  <c r="I8" i="5" s="1"/>
  <c r="H32" i="8"/>
  <c r="J58" i="5" s="1"/>
  <c r="I30" i="8"/>
  <c r="I34" i="8" s="1"/>
  <c r="E31" i="8"/>
  <c r="F31" i="8"/>
  <c r="G31" i="8"/>
  <c r="H31" i="8"/>
  <c r="E32" i="8"/>
  <c r="G58" i="5" s="1"/>
  <c r="F32" i="8"/>
  <c r="H58" i="5" s="1"/>
  <c r="G32" i="8"/>
  <c r="I58" i="5" s="1"/>
  <c r="G33" i="24"/>
  <c r="H33" i="24"/>
  <c r="G32" i="73"/>
  <c r="I43" i="5" s="1"/>
  <c r="H32" i="73"/>
  <c r="J43" i="5" s="1"/>
  <c r="I30" i="73"/>
  <c r="I34" i="73" s="1"/>
  <c r="H2" i="73" s="1"/>
  <c r="H32" i="70"/>
  <c r="J57" i="5" s="1"/>
  <c r="F32" i="40"/>
  <c r="H61" i="5" s="1"/>
  <c r="G32" i="40"/>
  <c r="I61" i="5" s="1"/>
  <c r="H32" i="40"/>
  <c r="J61" i="5" s="1"/>
  <c r="H32" i="69"/>
  <c r="J38" i="5" s="1"/>
  <c r="F32" i="89"/>
  <c r="H45" i="5" s="1"/>
  <c r="G32" i="89"/>
  <c r="I45" i="5" s="1"/>
  <c r="F32" i="78"/>
  <c r="H31" i="5" s="1"/>
  <c r="H32" i="78"/>
  <c r="J31" i="5" s="1"/>
  <c r="G31" i="59"/>
  <c r="H31" i="59"/>
  <c r="E32" i="59"/>
  <c r="F32" i="59"/>
  <c r="H62" i="5" s="1"/>
  <c r="H32" i="59"/>
  <c r="J62" i="5" s="1"/>
  <c r="F31" i="74"/>
  <c r="G31" i="74"/>
  <c r="H31" i="74"/>
  <c r="E32" i="74"/>
  <c r="G32" i="74"/>
  <c r="I51" i="5" s="1"/>
  <c r="H32" i="57"/>
  <c r="J49" i="5" s="1"/>
  <c r="H31" i="83"/>
  <c r="E32" i="83"/>
  <c r="F32" i="83"/>
  <c r="H54" i="5" s="1"/>
  <c r="H32" i="83"/>
  <c r="J54" i="5" s="1"/>
  <c r="E31" i="16"/>
  <c r="F31" i="16"/>
  <c r="G31" i="16"/>
  <c r="H31" i="16"/>
  <c r="E32" i="16"/>
  <c r="G32" i="16"/>
  <c r="I50" i="5" s="1"/>
  <c r="E31" i="87"/>
  <c r="F31" i="87"/>
  <c r="G31" i="87"/>
  <c r="H31" i="87"/>
  <c r="E32" i="87"/>
  <c r="G32" i="87"/>
  <c r="I46" i="5" s="1"/>
  <c r="I30" i="19"/>
  <c r="I34" i="19" s="1"/>
  <c r="H2" i="19" s="1"/>
  <c r="G31" i="19"/>
  <c r="H31" i="19"/>
  <c r="E32" i="19"/>
  <c r="G32" i="98"/>
  <c r="I70" i="5" s="1"/>
  <c r="I30" i="37"/>
  <c r="I34" i="37" s="1"/>
  <c r="H2" i="37" s="1"/>
  <c r="H31" i="37"/>
  <c r="E32" i="37"/>
  <c r="E31" i="79"/>
  <c r="F31" i="79"/>
  <c r="G31" i="79"/>
  <c r="H31" i="79"/>
  <c r="E32" i="79"/>
  <c r="F32" i="79"/>
  <c r="H44" i="5" s="1"/>
  <c r="H32" i="79"/>
  <c r="J44" i="5" s="1"/>
  <c r="E31" i="27"/>
  <c r="F31" i="27"/>
  <c r="G31" i="27"/>
  <c r="H31" i="27"/>
  <c r="E32" i="27"/>
  <c r="E31" i="71"/>
  <c r="F31" i="71"/>
  <c r="G31" i="71"/>
  <c r="H31" i="71"/>
  <c r="E32" i="71"/>
  <c r="F32" i="71"/>
  <c r="H63" i="5" s="1"/>
  <c r="I30" i="68"/>
  <c r="I34" i="68" s="1"/>
  <c r="H2" i="68" s="1"/>
  <c r="F31" i="68"/>
  <c r="E31" i="68"/>
  <c r="G31" i="68"/>
  <c r="H31" i="68"/>
  <c r="E32" i="68"/>
  <c r="F32" i="68"/>
  <c r="H34" i="5" s="1"/>
  <c r="E31" i="76"/>
  <c r="F31" i="76"/>
  <c r="G31" i="76"/>
  <c r="H31" i="76"/>
  <c r="E32" i="76"/>
  <c r="I30" i="66"/>
  <c r="I34" i="66" s="1"/>
  <c r="H2" i="66" s="1"/>
  <c r="E31" i="66"/>
  <c r="F31" i="66"/>
  <c r="G31" i="66"/>
  <c r="H31" i="66"/>
  <c r="E32" i="66"/>
  <c r="I30" i="36"/>
  <c r="I34" i="36" s="1"/>
  <c r="H2" i="36" s="1"/>
  <c r="E31" i="36"/>
  <c r="F31" i="36"/>
  <c r="G31" i="36"/>
  <c r="H31" i="36"/>
  <c r="E32" i="36"/>
  <c r="I30" i="92"/>
  <c r="I34" i="92" s="1"/>
  <c r="H2" i="92" s="1"/>
  <c r="E31" i="92"/>
  <c r="F31" i="92"/>
  <c r="G31" i="92"/>
  <c r="H31" i="92"/>
  <c r="E32" i="92"/>
  <c r="I35" i="24"/>
  <c r="H2" i="24" s="1"/>
  <c r="E32" i="24"/>
  <c r="F32" i="24"/>
  <c r="G32" i="24"/>
  <c r="H32" i="24"/>
  <c r="E33" i="24"/>
  <c r="G14" i="5" s="1"/>
  <c r="E31" i="73"/>
  <c r="F31" i="73"/>
  <c r="G31" i="73"/>
  <c r="E32" i="73"/>
  <c r="G43" i="5" s="1"/>
  <c r="F32" i="73"/>
  <c r="H43" i="5" s="1"/>
  <c r="F31" i="91"/>
  <c r="G31" i="91"/>
  <c r="H31" i="91"/>
  <c r="I30" i="70"/>
  <c r="I34" i="70" s="1"/>
  <c r="H2" i="70" s="1"/>
  <c r="E31" i="70"/>
  <c r="F31" i="70"/>
  <c r="G31" i="70"/>
  <c r="H31" i="70"/>
  <c r="E32" i="70"/>
  <c r="G57" i="5" s="1"/>
  <c r="I30" i="81"/>
  <c r="I34" i="81" s="1"/>
  <c r="H2" i="81" s="1"/>
  <c r="E31" i="81"/>
  <c r="F31" i="81"/>
  <c r="G31" i="81"/>
  <c r="H31" i="81"/>
  <c r="E32" i="81"/>
  <c r="I30" i="40"/>
  <c r="I34" i="40" s="1"/>
  <c r="H2" i="40" s="1"/>
  <c r="E31" i="40"/>
  <c r="F31" i="40"/>
  <c r="G31" i="40"/>
  <c r="H31" i="40"/>
  <c r="E32" i="40"/>
  <c r="G61" i="5" s="1"/>
  <c r="I30" i="69"/>
  <c r="I34" i="69" s="1"/>
  <c r="H2" i="69" s="1"/>
  <c r="G32" i="69"/>
  <c r="I38" i="5" s="1"/>
  <c r="F32" i="69"/>
  <c r="H38" i="5" s="1"/>
  <c r="E31" i="69"/>
  <c r="F31" i="69"/>
  <c r="G31" i="69"/>
  <c r="H31" i="69"/>
  <c r="E32" i="69"/>
  <c r="G38" i="5" s="1"/>
  <c r="E32" i="89"/>
  <c r="G45" i="5" s="1"/>
  <c r="H32" i="89"/>
  <c r="J45" i="5" s="1"/>
  <c r="I30" i="89"/>
  <c r="I34" i="89" s="1"/>
  <c r="H2" i="89" s="1"/>
  <c r="E31" i="89"/>
  <c r="F31" i="89"/>
  <c r="G31" i="89"/>
  <c r="H31" i="89"/>
  <c r="B22" i="5"/>
  <c r="I32" i="5" l="1"/>
  <c r="I14" i="5"/>
  <c r="H32" i="5"/>
  <c r="H14" i="5"/>
  <c r="J32" i="5"/>
  <c r="J14" i="5"/>
  <c r="G32" i="5"/>
  <c r="I33" i="24"/>
  <c r="H2" i="116"/>
  <c r="E39" i="5" s="1"/>
  <c r="H53" i="5"/>
  <c r="I32" i="91"/>
  <c r="I35" i="91" s="1"/>
  <c r="I36" i="91" s="1"/>
  <c r="I35" i="117"/>
  <c r="E24" i="5" s="1"/>
  <c r="G24" i="5"/>
  <c r="I34" i="72"/>
  <c r="E19" i="5" s="1"/>
  <c r="I32" i="115"/>
  <c r="I35" i="115" s="1"/>
  <c r="I36" i="115" s="1"/>
  <c r="G48" i="5"/>
  <c r="I32" i="116"/>
  <c r="I35" i="116" s="1"/>
  <c r="I36" i="116" s="1"/>
  <c r="G39" i="5"/>
  <c r="I32" i="28"/>
  <c r="I35" i="28" s="1"/>
  <c r="I36" i="28" s="1"/>
  <c r="I32" i="49"/>
  <c r="I35" i="49" s="1"/>
  <c r="I36" i="49" s="1"/>
  <c r="I32" i="98"/>
  <c r="I35" i="98" s="1"/>
  <c r="I36" i="98" s="1"/>
  <c r="I32" i="88"/>
  <c r="I35" i="88" s="1"/>
  <c r="I36" i="88" s="1"/>
  <c r="I32" i="85"/>
  <c r="I35" i="85" s="1"/>
  <c r="I36" i="85" s="1"/>
  <c r="I32" i="90"/>
  <c r="I35" i="90" s="1"/>
  <c r="I36" i="90" s="1"/>
  <c r="I32" i="78"/>
  <c r="I35" i="78" s="1"/>
  <c r="I36" i="78" s="1"/>
  <c r="G31" i="5"/>
  <c r="I32" i="57"/>
  <c r="I35" i="57" s="1"/>
  <c r="I36" i="57" s="1"/>
  <c r="I32" i="83"/>
  <c r="I35" i="83" s="1"/>
  <c r="I36" i="83" s="1"/>
  <c r="G54" i="5"/>
  <c r="I32" i="92"/>
  <c r="I35" i="92" s="1"/>
  <c r="I36" i="92" s="1"/>
  <c r="G64" i="5"/>
  <c r="I32" i="68"/>
  <c r="I35" i="68" s="1"/>
  <c r="I36" i="68" s="1"/>
  <c r="G34" i="5"/>
  <c r="I32" i="27"/>
  <c r="I35" i="27" s="1"/>
  <c r="I36" i="27" s="1"/>
  <c r="G67" i="5"/>
  <c r="I32" i="37"/>
  <c r="I35" i="37" s="1"/>
  <c r="I36" i="37" s="1"/>
  <c r="G36" i="5"/>
  <c r="I32" i="59"/>
  <c r="I35" i="59" s="1"/>
  <c r="I36" i="59" s="1"/>
  <c r="G62" i="5"/>
  <c r="G53" i="5"/>
  <c r="I32" i="74"/>
  <c r="I35" i="74" s="1"/>
  <c r="I36" i="74" s="1"/>
  <c r="G51" i="5"/>
  <c r="I32" i="36"/>
  <c r="I35" i="36" s="1"/>
  <c r="I36" i="36" s="1"/>
  <c r="G69" i="5"/>
  <c r="I32" i="76"/>
  <c r="I35" i="76" s="1"/>
  <c r="I36" i="76" s="1"/>
  <c r="G35" i="5"/>
  <c r="I32" i="16"/>
  <c r="I35" i="16" s="1"/>
  <c r="I36" i="16" s="1"/>
  <c r="G50" i="5"/>
  <c r="I32" i="81"/>
  <c r="I35" i="81" s="1"/>
  <c r="I36" i="81" s="1"/>
  <c r="G65" i="5"/>
  <c r="I32" i="19"/>
  <c r="I35" i="19" s="1"/>
  <c r="I36" i="19" s="1"/>
  <c r="G47" i="5"/>
  <c r="I32" i="79"/>
  <c r="I35" i="79" s="1"/>
  <c r="I36" i="79" s="1"/>
  <c r="G44" i="5"/>
  <c r="I32" i="66"/>
  <c r="I35" i="66" s="1"/>
  <c r="I36" i="66" s="1"/>
  <c r="G40" i="5"/>
  <c r="I32" i="87"/>
  <c r="I35" i="87" s="1"/>
  <c r="I36" i="87" s="1"/>
  <c r="G46" i="5"/>
  <c r="I32" i="114"/>
  <c r="I35" i="114" s="1"/>
  <c r="I36" i="114" s="1"/>
  <c r="G33" i="5"/>
  <c r="I32" i="71"/>
  <c r="I35" i="71" s="1"/>
  <c r="I36" i="71" s="1"/>
  <c r="G63" i="5"/>
  <c r="I34" i="23"/>
  <c r="G21" i="5"/>
  <c r="I32" i="67"/>
  <c r="I35" i="67" s="1"/>
  <c r="I36" i="67" s="1"/>
  <c r="G59" i="5"/>
  <c r="I32" i="84"/>
  <c r="I35" i="84" s="1"/>
  <c r="I36" i="84" s="1"/>
  <c r="G66" i="5"/>
  <c r="I34" i="25"/>
  <c r="G27" i="5"/>
  <c r="I34" i="20"/>
  <c r="E9" i="5" s="1"/>
  <c r="G9" i="5"/>
  <c r="I34" i="4"/>
  <c r="G26" i="5"/>
  <c r="I32" i="29"/>
  <c r="G17" i="5"/>
  <c r="I33" i="17"/>
  <c r="G22" i="5"/>
  <c r="I35" i="21"/>
  <c r="G15" i="5"/>
  <c r="I34" i="93"/>
  <c r="G28" i="5"/>
  <c r="I32" i="15"/>
  <c r="G12" i="5"/>
  <c r="I35" i="86"/>
  <c r="G23" i="5"/>
  <c r="I33" i="18"/>
  <c r="G13" i="5"/>
  <c r="I35" i="11"/>
  <c r="I33" i="32"/>
  <c r="G16" i="5"/>
  <c r="I35" i="26"/>
  <c r="G20" i="5"/>
  <c r="I34" i="22"/>
  <c r="G25" i="5"/>
  <c r="I35" i="12"/>
  <c r="G10" i="5"/>
  <c r="I35" i="65"/>
  <c r="G18" i="5"/>
  <c r="I33" i="9"/>
  <c r="G8" i="5"/>
  <c r="I32" i="8"/>
  <c r="G2" i="8" s="1"/>
  <c r="I32" i="73"/>
  <c r="I35" i="73" s="1"/>
  <c r="I36" i="73" s="1"/>
  <c r="I32" i="70"/>
  <c r="I35" i="70" s="1"/>
  <c r="I36" i="70" s="1"/>
  <c r="I32" i="40"/>
  <c r="I35" i="40" s="1"/>
  <c r="I36" i="40" s="1"/>
  <c r="I32" i="69"/>
  <c r="I35" i="69" s="1"/>
  <c r="I36" i="69" s="1"/>
  <c r="I32" i="89"/>
  <c r="I35" i="89" s="1"/>
  <c r="G31" i="33"/>
  <c r="I36" i="24" l="1"/>
  <c r="I37" i="24" s="1"/>
  <c r="E14" i="5"/>
  <c r="I38" i="117"/>
  <c r="I39" i="117" s="1"/>
  <c r="I37" i="72"/>
  <c r="I38" i="72" s="1"/>
  <c r="I38" i="23"/>
  <c r="E21" i="5"/>
  <c r="I38" i="25"/>
  <c r="E27" i="5"/>
  <c r="I38" i="20"/>
  <c r="I38" i="4"/>
  <c r="E26" i="5"/>
  <c r="I36" i="29"/>
  <c r="E17" i="5"/>
  <c r="I37" i="17"/>
  <c r="E22" i="5"/>
  <c r="I39" i="21"/>
  <c r="E15" i="5"/>
  <c r="I36" i="8"/>
  <c r="E58" i="5"/>
  <c r="I38" i="93"/>
  <c r="E28" i="5"/>
  <c r="I36" i="15"/>
  <c r="E12" i="5"/>
  <c r="I39" i="86"/>
  <c r="E23" i="5"/>
  <c r="I37" i="18"/>
  <c r="E13" i="5"/>
  <c r="I39" i="11"/>
  <c r="I37" i="32"/>
  <c r="E16" i="5"/>
  <c r="I39" i="26"/>
  <c r="E20" i="5"/>
  <c r="I38" i="22"/>
  <c r="E25" i="5"/>
  <c r="I39" i="12"/>
  <c r="E10" i="5"/>
  <c r="I39" i="65"/>
  <c r="E18" i="5"/>
  <c r="I37" i="9"/>
  <c r="E8" i="5"/>
  <c r="F32" i="33"/>
  <c r="H68" i="5" s="1"/>
  <c r="E32" i="33"/>
  <c r="G68" i="5" s="1"/>
  <c r="I30" i="33"/>
  <c r="I34" i="33" s="1"/>
  <c r="H2" i="33" s="1"/>
  <c r="H31" i="33"/>
  <c r="G32" i="33"/>
  <c r="I68" i="5" s="1"/>
  <c r="H32" i="33"/>
  <c r="J68" i="5" s="1"/>
  <c r="E31" i="33"/>
  <c r="F31" i="33"/>
  <c r="B35" i="5"/>
  <c r="I36" i="89" l="1"/>
  <c r="I32" i="33"/>
  <c r="I35" i="33" s="1"/>
  <c r="F68" i="5" l="1"/>
  <c r="I10" i="77"/>
  <c r="I11" i="77"/>
  <c r="I12" i="77"/>
  <c r="I27" i="77"/>
  <c r="I28" i="77"/>
  <c r="I29" i="77"/>
  <c r="C32" i="5"/>
  <c r="B32" i="5"/>
  <c r="C27" i="5"/>
  <c r="B27" i="5"/>
  <c r="D27" i="5" l="1"/>
  <c r="C58" i="5"/>
  <c r="B58" i="5"/>
  <c r="B9" i="5"/>
  <c r="C35" i="5"/>
  <c r="C38" i="5"/>
  <c r="B38" i="5"/>
  <c r="C23" i="5"/>
  <c r="B23" i="5"/>
  <c r="B25" i="5"/>
  <c r="C33" i="5"/>
  <c r="B33" i="5"/>
  <c r="C31" i="5"/>
  <c r="B31" i="5"/>
  <c r="C53" i="5"/>
  <c r="B53" i="5"/>
  <c r="B17" i="5"/>
  <c r="C17" i="5"/>
  <c r="C22" i="5"/>
  <c r="B18" i="5"/>
  <c r="C18" i="5"/>
  <c r="B12" i="5"/>
  <c r="C12" i="5"/>
  <c r="B15" i="5"/>
  <c r="C15" i="5"/>
  <c r="B8" i="5"/>
  <c r="C8" i="5"/>
  <c r="B21" i="5"/>
  <c r="C21" i="5"/>
  <c r="B20" i="5"/>
  <c r="C20" i="5"/>
  <c r="C9" i="5"/>
  <c r="B28" i="5"/>
  <c r="C28" i="5"/>
  <c r="B26" i="5"/>
  <c r="C26" i="5"/>
  <c r="B10" i="5"/>
  <c r="C10" i="5"/>
  <c r="B16" i="5"/>
  <c r="C16" i="5"/>
  <c r="B13" i="5"/>
  <c r="C13" i="5"/>
  <c r="C25" i="5"/>
  <c r="B11" i="5"/>
  <c r="C11" i="5"/>
  <c r="B36" i="5"/>
  <c r="C36" i="5"/>
  <c r="B50" i="5"/>
  <c r="C50" i="5"/>
  <c r="B61" i="5"/>
  <c r="C61" i="5"/>
  <c r="B56" i="5"/>
  <c r="C56" i="5"/>
  <c r="B57" i="5"/>
  <c r="C57" i="5"/>
  <c r="B46" i="5"/>
  <c r="C46" i="5"/>
  <c r="B47" i="5"/>
  <c r="C47" i="5"/>
  <c r="B43" i="5"/>
  <c r="C43" i="5"/>
  <c r="B40" i="5"/>
  <c r="C40" i="5"/>
  <c r="B34" i="5"/>
  <c r="C34" i="5"/>
  <c r="B51" i="5"/>
  <c r="C51" i="5"/>
  <c r="B63" i="5"/>
  <c r="C63" i="5"/>
  <c r="B59" i="5"/>
  <c r="C59" i="5"/>
  <c r="B60" i="5"/>
  <c r="C60" i="5"/>
  <c r="B65" i="5"/>
  <c r="C65" i="5"/>
  <c r="B41" i="5"/>
  <c r="C41" i="5"/>
  <c r="B68" i="5"/>
  <c r="C68" i="5"/>
  <c r="B54" i="5"/>
  <c r="C54" i="5"/>
  <c r="B52" i="5"/>
  <c r="C52" i="5"/>
  <c r="B62" i="5"/>
  <c r="C62" i="5"/>
  <c r="B70" i="5"/>
  <c r="C70" i="5"/>
  <c r="B44" i="5"/>
  <c r="C44" i="5"/>
  <c r="B69" i="5"/>
  <c r="C69" i="5"/>
  <c r="B49" i="5"/>
  <c r="C49" i="5"/>
  <c r="B45" i="5"/>
  <c r="C45" i="5"/>
  <c r="B66" i="5"/>
  <c r="C66" i="5"/>
  <c r="B64" i="5"/>
  <c r="C64" i="5"/>
  <c r="B67" i="5"/>
  <c r="C67" i="5"/>
  <c r="B19" i="5"/>
  <c r="C19" i="5"/>
  <c r="B42" i="5"/>
  <c r="C42" i="5"/>
  <c r="G32" i="77" l="1"/>
  <c r="E32" i="77"/>
  <c r="E52" i="5"/>
  <c r="E54" i="5"/>
  <c r="E46" i="5"/>
  <c r="E67" i="5"/>
  <c r="E64" i="5"/>
  <c r="E32" i="5"/>
  <c r="E63" i="5"/>
  <c r="E59" i="5"/>
  <c r="E49" i="5"/>
  <c r="E56" i="5"/>
  <c r="E70" i="5"/>
  <c r="E60" i="5"/>
  <c r="E33" i="5"/>
  <c r="E62" i="5"/>
  <c r="E34" i="5"/>
  <c r="E43" i="5"/>
  <c r="E47" i="5"/>
  <c r="E36" i="5"/>
  <c r="E69" i="5"/>
  <c r="E31" i="5"/>
  <c r="E35" i="5"/>
  <c r="E44" i="5"/>
  <c r="E45" i="5"/>
  <c r="E41" i="5"/>
  <c r="E50" i="5"/>
  <c r="D8" i="5"/>
  <c r="D22" i="5"/>
  <c r="E42" i="5"/>
  <c r="E68" i="5"/>
  <c r="E40" i="5"/>
  <c r="E66" i="5"/>
  <c r="E65" i="5"/>
  <c r="E53" i="5"/>
  <c r="E38" i="5"/>
  <c r="E51" i="5"/>
  <c r="E57" i="5"/>
  <c r="D20" i="5"/>
  <c r="D15" i="5"/>
  <c r="D10" i="5"/>
  <c r="D28" i="5"/>
  <c r="D13" i="5"/>
  <c r="D9" i="5"/>
  <c r="D18" i="5"/>
  <c r="D23" i="5"/>
  <c r="D25" i="5"/>
  <c r="D21" i="5"/>
  <c r="E61" i="5"/>
  <c r="D16" i="5"/>
  <c r="D17" i="5"/>
  <c r="D12" i="5"/>
  <c r="D26" i="5"/>
  <c r="I35" i="77"/>
  <c r="D11" i="5"/>
  <c r="E33" i="77"/>
  <c r="F11" i="5"/>
  <c r="F33" i="77"/>
  <c r="H11" i="5" s="1"/>
  <c r="F32" i="77"/>
  <c r="G33" i="77"/>
  <c r="I11" i="5" s="1"/>
  <c r="I33" i="77" l="1"/>
  <c r="J11" i="5"/>
  <c r="G11" i="5"/>
  <c r="E11" i="5" l="1"/>
  <c r="I37" i="77"/>
  <c r="A8" i="5"/>
  <c r="A9" i="5" s="1"/>
  <c r="A10" i="5"/>
  <c r="A11" i="5"/>
  <c r="A12" i="5"/>
  <c r="A13" i="5"/>
  <c r="A14" i="5"/>
  <c r="A15" i="5"/>
  <c r="A16" i="5"/>
  <c r="A17" i="5"/>
  <c r="A18" i="5"/>
  <c r="A19" i="5"/>
  <c r="A20" i="5"/>
  <c r="A21" i="5"/>
  <c r="A22" i="5"/>
  <c r="A23" i="5"/>
  <c r="A24" i="5"/>
  <c r="A25" i="5"/>
  <c r="A26" i="5"/>
  <c r="A27" i="5"/>
  <c r="A28" i="5"/>
</calcChain>
</file>

<file path=xl/sharedStrings.xml><?xml version="1.0" encoding="utf-8"?>
<sst xmlns="http://schemas.openxmlformats.org/spreadsheetml/2006/main" count="2650" uniqueCount="152">
  <si>
    <t>Ground of the Year Awards commence Round 4</t>
  </si>
  <si>
    <t>RANK</t>
  </si>
  <si>
    <t>CLUB</t>
  </si>
  <si>
    <t>FIRST GRADE</t>
  </si>
  <si>
    <t>TOTAL</t>
  </si>
  <si>
    <t>Average</t>
  </si>
  <si>
    <t>Days</t>
  </si>
  <si>
    <t>Pitch</t>
  </si>
  <si>
    <r>
      <t xml:space="preserve">Line Markings </t>
    </r>
    <r>
      <rPr>
        <b/>
        <vertAlign val="superscript"/>
        <sz val="11"/>
        <color indexed="9"/>
        <rFont val="Calibri"/>
        <family val="2"/>
      </rPr>
      <t>4</t>
    </r>
  </si>
  <si>
    <t>GROUND</t>
  </si>
  <si>
    <t>PTS</t>
  </si>
  <si>
    <r>
      <t xml:space="preserve">Performance </t>
    </r>
    <r>
      <rPr>
        <b/>
        <vertAlign val="superscript"/>
        <sz val="11"/>
        <color indexed="9"/>
        <rFont val="Calibri"/>
        <family val="2"/>
      </rPr>
      <t>1</t>
    </r>
  </si>
  <si>
    <r>
      <t xml:space="preserve">Condition </t>
    </r>
    <r>
      <rPr>
        <b/>
        <vertAlign val="superscript"/>
        <sz val="11"/>
        <color indexed="9"/>
        <rFont val="Calibri"/>
        <family val="2"/>
      </rPr>
      <t>2</t>
    </r>
  </si>
  <si>
    <r>
      <t xml:space="preserve">Outfield </t>
    </r>
    <r>
      <rPr>
        <b/>
        <vertAlign val="superscript"/>
        <sz val="11"/>
        <color indexed="9"/>
        <rFont val="Calibri"/>
        <family val="2"/>
      </rPr>
      <t>3</t>
    </r>
  </si>
  <si>
    <t xml:space="preserve"> </t>
  </si>
  <si>
    <t>Lower Grade Grounds</t>
  </si>
  <si>
    <t>Key</t>
  </si>
  <si>
    <t>10 = Strongly agree; 1 = Strongly disagree</t>
  </si>
  <si>
    <r>
      <rPr>
        <b/>
        <vertAlign val="superscript"/>
        <sz val="11"/>
        <color rgb="FFC00000"/>
        <rFont val="Calibri"/>
        <family val="2"/>
      </rPr>
      <t xml:space="preserve">1 </t>
    </r>
    <r>
      <rPr>
        <b/>
        <sz val="11"/>
        <color rgb="FFC00000"/>
        <rFont val="Calibri"/>
        <family val="2"/>
      </rPr>
      <t>Pitch Performance:</t>
    </r>
  </si>
  <si>
    <t xml:space="preserve">The pitch consistently exhibited good pace, bounce and carry through to the wicketkeeper. </t>
  </si>
  <si>
    <r>
      <rPr>
        <b/>
        <vertAlign val="superscript"/>
        <sz val="11"/>
        <color rgb="FFC00000"/>
        <rFont val="Calibri"/>
        <family val="2"/>
      </rPr>
      <t xml:space="preserve">2 </t>
    </r>
    <r>
      <rPr>
        <b/>
        <sz val="11"/>
        <color rgb="FFC00000"/>
        <rFont val="Calibri"/>
        <family val="2"/>
      </rPr>
      <t>Pitch Condition:</t>
    </r>
  </si>
  <si>
    <t>The pitch appeared flat with an even layer of grass, with no bare patches and the run ups were even and dry.</t>
  </si>
  <si>
    <r>
      <rPr>
        <b/>
        <vertAlign val="superscript"/>
        <sz val="11"/>
        <color rgb="FFC00000"/>
        <rFont val="Calibri"/>
        <family val="2"/>
      </rPr>
      <t xml:space="preserve">3 </t>
    </r>
    <r>
      <rPr>
        <b/>
        <sz val="11"/>
        <color rgb="FFC00000"/>
        <rFont val="Calibri"/>
        <family val="2"/>
      </rPr>
      <t>Outfield:</t>
    </r>
  </si>
  <si>
    <t>The outfield was well grassed and cut to a short and even length with no bare patches.</t>
  </si>
  <si>
    <r>
      <rPr>
        <b/>
        <vertAlign val="superscript"/>
        <sz val="11"/>
        <color rgb="FFC00000"/>
        <rFont val="Calibri"/>
        <family val="2"/>
      </rPr>
      <t xml:space="preserve">4 </t>
    </r>
    <r>
      <rPr>
        <b/>
        <sz val="11"/>
        <color rgb="FFC00000"/>
        <rFont val="Calibri"/>
        <family val="2"/>
      </rPr>
      <t>Markings &amp; Maintenance:</t>
    </r>
  </si>
  <si>
    <t>Line marking were accurate and clear and were maintained during the lunch and tea intervals.</t>
  </si>
  <si>
    <t>CLUB:</t>
  </si>
  <si>
    <t>UNSW</t>
  </si>
  <si>
    <t>Average Mark:</t>
  </si>
  <si>
    <t>GROUND:</t>
  </si>
  <si>
    <t>Alexandria</t>
  </si>
  <si>
    <t>Performance</t>
  </si>
  <si>
    <t>Condition</t>
  </si>
  <si>
    <t>Outfield</t>
  </si>
  <si>
    <t>Markings</t>
  </si>
  <si>
    <t>Total</t>
  </si>
  <si>
    <t>Notes</t>
  </si>
  <si>
    <t>Date</t>
  </si>
  <si>
    <t>Grade</t>
  </si>
  <si>
    <t>Round</t>
  </si>
  <si>
    <t>Day</t>
  </si>
  <si>
    <t>L/O</t>
  </si>
  <si>
    <t>Check</t>
  </si>
  <si>
    <t>Difference</t>
  </si>
  <si>
    <t>GROUND REPORT</t>
  </si>
  <si>
    <t>Mosman</t>
  </si>
  <si>
    <t>Ground of the Year score:</t>
  </si>
  <si>
    <t>Allan Border Oval</t>
  </si>
  <si>
    <t>`</t>
  </si>
  <si>
    <t>T20</t>
  </si>
  <si>
    <t>Playing days</t>
  </si>
  <si>
    <t>Ave.</t>
  </si>
  <si>
    <t>CHECK</t>
  </si>
  <si>
    <t>Diff</t>
  </si>
  <si>
    <t>Northern District</t>
  </si>
  <si>
    <t>Asquith Oval</t>
  </si>
  <si>
    <t>Balmoral Oval</t>
  </si>
  <si>
    <t>Bankstown</t>
  </si>
  <si>
    <t>Bankstown Oval</t>
  </si>
  <si>
    <t>Hawkesbury</t>
  </si>
  <si>
    <t>Bensons Lane 2</t>
  </si>
  <si>
    <t>Bensons Lane 3</t>
  </si>
  <si>
    <t>Gordon</t>
  </si>
  <si>
    <t>Beauchamp Oval</t>
  </si>
  <si>
    <t>Penrith</t>
  </si>
  <si>
    <t>Bill Ball Oval</t>
  </si>
  <si>
    <t>Sydney</t>
  </si>
  <si>
    <t>Birchgrove Oval</t>
  </si>
  <si>
    <t>Western Suburbs</t>
  </si>
  <si>
    <t>Blick Oval</t>
  </si>
  <si>
    <t>UTS North Sydney</t>
  </si>
  <si>
    <t>Bon Andrews Oval</t>
  </si>
  <si>
    <t>St George</t>
  </si>
  <si>
    <t>Cahill</t>
  </si>
  <si>
    <t>Sydney University</t>
  </si>
  <si>
    <t>Camperdown</t>
  </si>
  <si>
    <t>Chatswood Oval</t>
  </si>
  <si>
    <t>Randwick Petersham</t>
  </si>
  <si>
    <t>Coogee Oval</t>
  </si>
  <si>
    <t>David Phillips South</t>
  </si>
  <si>
    <t>Fairfield-Liverpool</t>
  </si>
  <si>
    <t>Don Dawson Oval</t>
  </si>
  <si>
    <t>Drummoyne Oval</t>
  </si>
  <si>
    <t>Fairfield Oval</t>
  </si>
  <si>
    <t xml:space="preserve">Sutherland </t>
  </si>
  <si>
    <t>Glenn McGrath Oval</t>
  </si>
  <si>
    <t>Grahame Thomas Oval</t>
  </si>
  <si>
    <t>Parramatta</t>
  </si>
  <si>
    <t>The Greens</t>
  </si>
  <si>
    <t>Harold Fraser Oval</t>
  </si>
  <si>
    <t>Howell Oval</t>
  </si>
  <si>
    <t>Hurstville Oval</t>
  </si>
  <si>
    <t>Blacktown Mounties</t>
  </si>
  <si>
    <t>Jim Hanshaw Oval</t>
  </si>
  <si>
    <t>Joe McAleer Reserve</t>
  </si>
  <si>
    <t>Kelso Park North</t>
  </si>
  <si>
    <t>Kensington Oval</t>
  </si>
  <si>
    <t>Killara Park</t>
  </si>
  <si>
    <t>Manly-Warringah</t>
  </si>
  <si>
    <t>LM Graham Reserve</t>
  </si>
  <si>
    <t>Manly Oval</t>
  </si>
  <si>
    <t>Merrylands Oval</t>
  </si>
  <si>
    <t>Mike Pawley Oval</t>
  </si>
  <si>
    <t>Mark Taylor Oval</t>
  </si>
  <si>
    <t>North Sydney Oval</t>
  </si>
  <si>
    <t>Owen Earle Oval</t>
  </si>
  <si>
    <t>Old Kings Oval</t>
  </si>
  <si>
    <t>Olds Park</t>
  </si>
  <si>
    <t>Petersham Oval</t>
  </si>
  <si>
    <t>Pratten Park</t>
  </si>
  <si>
    <t>Punchbowl Oval</t>
  </si>
  <si>
    <t>Campbelltown-Camden</t>
  </si>
  <si>
    <t>Raby 1</t>
  </si>
  <si>
    <t>Raby 2</t>
  </si>
  <si>
    <t>Raby 3</t>
  </si>
  <si>
    <t>Rance Oval</t>
  </si>
  <si>
    <t>Rawson Oval</t>
  </si>
  <si>
    <t>Rosedale Oval</t>
  </si>
  <si>
    <t>Ryde Oval</t>
  </si>
  <si>
    <t>Snape Oval</t>
  </si>
  <si>
    <t>Storey Park</t>
  </si>
  <si>
    <t>Sutherland Oval</t>
  </si>
  <si>
    <t>Sutherland</t>
  </si>
  <si>
    <t>Tonkin Park</t>
  </si>
  <si>
    <t>Eastern Suburbs</t>
  </si>
  <si>
    <t>Trumper Park</t>
  </si>
  <si>
    <t>Tunks Park</t>
  </si>
  <si>
    <t>University Oval</t>
  </si>
  <si>
    <t>Waverley Oval</t>
  </si>
  <si>
    <t>Whalan 2 Oval</t>
  </si>
  <si>
    <t>UMPIRE'S GROUND ASSESSMENTS 2025/26 Rounds 1-16 inclusive, all First Grade and Second Grade matches</t>
  </si>
  <si>
    <t>2 &amp; 3</t>
  </si>
  <si>
    <t>4 &amp; 5</t>
  </si>
  <si>
    <t>Marrickville</t>
  </si>
  <si>
    <t>Shore</t>
  </si>
  <si>
    <t>Ground of the Year</t>
  </si>
  <si>
    <r>
      <t xml:space="preserve">• The following matches played in the below grades are eligible only for these respective 
awards:
o Ground of the Year: Men’s 1st &amp; 2nd Grade matches
o Lower Grade Ground of the Year: Men’s 3rd, 4th &amp; 5th Grade matches
• Ground of the Year is determined by total points received during the season. The ground 
with the highest points at the end of the season is crowned the winner.
• Lower Grade Ground of the Year is determined by highest average score at the end of the 
season.
• Only marks for Day One of Men’s First Grade Two-Day Saturday/Sunday fixtures are 
counted towards Ground of the Year marks. Day Two marks are not recorded towards the 
Ground of the Year marks.
• Grounds that host multiple T20 matches on the same day will receive a single assessment 
for the entire day.
• </t>
    </r>
    <r>
      <rPr>
        <b/>
        <sz val="11"/>
        <rFont val="Calibri"/>
        <family val="2"/>
        <scheme val="minor"/>
      </rPr>
      <t>Eligibility</t>
    </r>
    <r>
      <rPr>
        <sz val="11"/>
        <rFont val="Calibri"/>
        <family val="2"/>
        <scheme val="minor"/>
      </rPr>
      <t xml:space="preserve">: A ground must be scheduled to host 65% or more of playing days in the season 
from Round 4 onwards to be eligible for either award.
• </t>
    </r>
    <r>
      <rPr>
        <b/>
        <sz val="11"/>
        <rFont val="Calibri"/>
        <family val="2"/>
        <scheme val="minor"/>
      </rPr>
      <t>Eligibility</t>
    </r>
    <r>
      <rPr>
        <sz val="11"/>
        <rFont val="Calibri"/>
        <family val="2"/>
        <scheme val="minor"/>
      </rPr>
      <t>: A minimum of 10 overs must be played in the match for an assessment to be 
recorded. If 10 overs are not played in the match no assessment or marks will be recorded.</t>
    </r>
  </si>
  <si>
    <t>NA</t>
  </si>
  <si>
    <t>np</t>
  </si>
  <si>
    <t>Day 1 abandoned</t>
  </si>
  <si>
    <t>Day 2 Sat/Sun</t>
  </si>
  <si>
    <t>Match abandoned</t>
  </si>
  <si>
    <t>Match abandoned - less than 10 overs completed</t>
  </si>
  <si>
    <t>Match Abandoned</t>
  </si>
  <si>
    <t>Assessment not received</t>
  </si>
  <si>
    <t>Minimum 10 overs played</t>
  </si>
  <si>
    <t>Match Abandoned - less than 10 overs played</t>
  </si>
  <si>
    <t>Ground of the Year Score</t>
  </si>
  <si>
    <t>ASSESSMENTS AND FINAL STANDINGS TO BE CONFIRMED AND FINALISED AT THE END OF THE SEASON</t>
  </si>
  <si>
    <t>Day abandoned</t>
  </si>
  <si>
    <t>SCA cancelled play due to extreme heat</t>
  </si>
  <si>
    <t>Cumberland Campus 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</si>
</sst>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m\-yy"/>
    <numFmt numFmtId="166" formatCode="0.0"/>
  </numFmts>
  <fonts count="20" x14ac:knownFonts="1">
    <font>
      <sz val="10"/>
      <name val="Arial"/>
    </font>
    <font>
      <sz val="8"/>
      <name val="Arial"/>
      <family val="2"/>
    </font>
    <font>
      <b/>
      <vertAlign val="superscript"/>
      <sz val="11"/>
      <color indexed="9"/>
      <name val="Calibri"/>
      <family val="2"/>
    </font>
    <font>
      <sz val="11"/>
      <color theme="1"/>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
      <sz val="11"/>
      <name val="Calibri"/>
      <family val="2"/>
      <scheme val="minor"/>
    </font>
    <font>
      <b/>
      <sz val="11"/>
      <color indexed="9"/>
      <name val="Calibri"/>
      <family val="2"/>
      <scheme val="minor"/>
    </font>
    <font>
      <sz val="11"/>
      <color indexed="9"/>
      <name val="Calibri"/>
      <family val="2"/>
      <scheme val="minor"/>
    </font>
    <font>
      <b/>
      <sz val="11"/>
      <name val="Calibri"/>
      <family val="2"/>
      <scheme val="minor"/>
    </font>
    <font>
      <sz val="11"/>
      <color indexed="10"/>
      <name val="Calibri"/>
      <family val="2"/>
      <scheme val="minor"/>
    </font>
    <font>
      <b/>
      <sz val="11"/>
      <color rgb="FFC00000"/>
      <name val="Calibri"/>
      <family val="2"/>
      <scheme val="minor"/>
    </font>
    <font>
      <sz val="11"/>
      <color rgb="FFC00000"/>
      <name val="Calibri"/>
      <family val="2"/>
      <scheme val="minor"/>
    </font>
    <font>
      <b/>
      <vertAlign val="superscript"/>
      <sz val="11"/>
      <color rgb="FFC00000"/>
      <name val="Calibri"/>
      <family val="2"/>
    </font>
    <font>
      <b/>
      <sz val="11"/>
      <color rgb="FFC00000"/>
      <name val="Calibri"/>
      <family val="2"/>
    </font>
    <font>
      <sz val="10"/>
      <name val="Arial"/>
      <family val="2"/>
    </font>
    <font>
      <sz val="11"/>
      <color theme="1"/>
      <name val="Calibri"/>
      <family val="2"/>
    </font>
    <font>
      <sz val="11"/>
      <color rgb="FF000000"/>
      <name val="Calibri"/>
      <family val="2"/>
    </font>
    <font>
      <sz val="10"/>
      <color rgb="FFFF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4"/>
        <bgColor indexed="64"/>
      </patternFill>
    </fill>
    <fill>
      <patternFill patternType="solid">
        <fgColor theme="2" tint="-9.9978637043366805E-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5">
    <xf numFmtId="0" fontId="0" fillId="0" borderId="0" xfId="0"/>
    <xf numFmtId="0" fontId="7" fillId="0" borderId="0" xfId="0" applyFont="1"/>
    <xf numFmtId="0" fontId="8" fillId="0" borderId="0" xfId="0" applyFont="1"/>
    <xf numFmtId="0" fontId="9" fillId="0" borderId="0" xfId="0" applyFont="1" applyAlignment="1">
      <alignment horizontal="center"/>
    </xf>
    <xf numFmtId="0" fontId="10" fillId="0" borderId="0" xfId="0" applyFont="1" applyAlignment="1">
      <alignment horizontal="center"/>
    </xf>
    <xf numFmtId="0" fontId="8" fillId="0" borderId="0" xfId="0" applyFont="1" applyAlignment="1">
      <alignment horizontal="right"/>
    </xf>
    <xf numFmtId="0" fontId="7" fillId="0" borderId="0" xfId="0" applyFont="1" applyAlignment="1">
      <alignment horizontal="center"/>
    </xf>
    <xf numFmtId="0" fontId="10" fillId="0" borderId="0" xfId="0" applyFont="1"/>
    <xf numFmtId="9" fontId="10" fillId="0" borderId="0" xfId="0" applyNumberFormat="1" applyFont="1" applyAlignment="1">
      <alignment horizontal="center"/>
    </xf>
    <xf numFmtId="1" fontId="10" fillId="0" borderId="0" xfId="0" applyNumberFormat="1" applyFont="1" applyAlignment="1">
      <alignment horizontal="center"/>
    </xf>
    <xf numFmtId="165" fontId="7" fillId="0" borderId="0" xfId="0" applyNumberFormat="1" applyFont="1" applyAlignment="1">
      <alignment horizontal="center"/>
    </xf>
    <xf numFmtId="0" fontId="11" fillId="0" borderId="0" xfId="0" applyFont="1" applyAlignment="1">
      <alignment horizontal="center"/>
    </xf>
    <xf numFmtId="1" fontId="7" fillId="0" borderId="0" xfId="0" applyNumberFormat="1" applyFont="1" applyAlignment="1">
      <alignment horizontal="center"/>
    </xf>
    <xf numFmtId="4" fontId="7" fillId="0" borderId="0" xfId="0" applyNumberFormat="1" applyFont="1" applyAlignment="1">
      <alignment horizontal="center"/>
    </xf>
    <xf numFmtId="2" fontId="7" fillId="0" borderId="0" xfId="0" applyNumberFormat="1" applyFont="1" applyAlignment="1">
      <alignment horizontal="center"/>
    </xf>
    <xf numFmtId="0" fontId="7" fillId="0" borderId="0" xfId="0" applyFont="1" applyAlignment="1">
      <alignment horizontal="right"/>
    </xf>
    <xf numFmtId="164" fontId="7" fillId="0" borderId="0" xfId="0" applyNumberFormat="1" applyFont="1"/>
    <xf numFmtId="0" fontId="8" fillId="4" borderId="0" xfId="0" applyFont="1" applyFill="1"/>
    <xf numFmtId="0" fontId="9" fillId="4" borderId="0" xfId="0" applyFont="1" applyFill="1"/>
    <xf numFmtId="0" fontId="9" fillId="4" borderId="0" xfId="0" applyFont="1" applyFill="1" applyAlignment="1">
      <alignment horizontal="center"/>
    </xf>
    <xf numFmtId="0" fontId="7" fillId="4" borderId="0" xfId="0" applyFont="1" applyFill="1" applyAlignment="1">
      <alignment horizontal="center"/>
    </xf>
    <xf numFmtId="4" fontId="8" fillId="4" borderId="0" xfId="0" applyNumberFormat="1" applyFont="1" applyFill="1" applyAlignment="1">
      <alignment horizontal="center"/>
    </xf>
    <xf numFmtId="0" fontId="8" fillId="3" borderId="1" xfId="0" applyFont="1" applyFill="1" applyBorder="1" applyAlignment="1">
      <alignment horizontal="center" wrapText="1"/>
    </xf>
    <xf numFmtId="0" fontId="8" fillId="3" borderId="2" xfId="0" applyFont="1" applyFill="1" applyBorder="1" applyAlignment="1">
      <alignment wrapText="1"/>
    </xf>
    <xf numFmtId="0" fontId="8" fillId="3" borderId="2" xfId="0" applyFont="1" applyFill="1" applyBorder="1" applyAlignment="1">
      <alignment horizontal="center" wrapText="1"/>
    </xf>
    <xf numFmtId="0" fontId="7" fillId="0" borderId="0" xfId="0" applyFont="1" applyAlignment="1">
      <alignment wrapText="1"/>
    </xf>
    <xf numFmtId="0" fontId="8" fillId="3" borderId="3" xfId="0" applyFont="1" applyFill="1" applyBorder="1" applyAlignment="1">
      <alignment horizontal="center" wrapText="1"/>
    </xf>
    <xf numFmtId="0" fontId="8" fillId="3" borderId="0" xfId="0" applyFont="1" applyFill="1" applyAlignment="1">
      <alignment wrapText="1"/>
    </xf>
    <xf numFmtId="0" fontId="8" fillId="3" borderId="0" xfId="0" applyFont="1" applyFill="1" applyAlignment="1">
      <alignment horizontal="center" wrapText="1"/>
    </xf>
    <xf numFmtId="0" fontId="9" fillId="3" borderId="0" xfId="0" applyFont="1" applyFill="1" applyAlignment="1">
      <alignment wrapText="1"/>
    </xf>
    <xf numFmtId="0" fontId="8" fillId="3" borderId="0" xfId="0" applyFont="1" applyFill="1" applyAlignment="1">
      <alignment horizontal="center" vertical="top" wrapText="1"/>
    </xf>
    <xf numFmtId="0" fontId="4" fillId="3" borderId="4" xfId="0" applyFont="1" applyFill="1" applyBorder="1"/>
    <xf numFmtId="0" fontId="4" fillId="0" borderId="0" xfId="0" applyFont="1"/>
    <xf numFmtId="4" fontId="3" fillId="2" borderId="0" xfId="0" applyNumberFormat="1" applyFont="1" applyFill="1" applyAlignment="1">
      <alignment horizontal="center"/>
    </xf>
    <xf numFmtId="4" fontId="3" fillId="0" borderId="0" xfId="0" applyNumberFormat="1" applyFont="1" applyAlignment="1">
      <alignment horizontal="center"/>
    </xf>
    <xf numFmtId="1" fontId="3" fillId="0" borderId="0" xfId="0" applyNumberFormat="1" applyFont="1" applyAlignment="1">
      <alignment horizontal="center"/>
    </xf>
    <xf numFmtId="2" fontId="3" fillId="2" borderId="0" xfId="0" applyNumberFormat="1" applyFont="1" applyFill="1" applyAlignment="1">
      <alignment horizontal="center"/>
    </xf>
    <xf numFmtId="3" fontId="3" fillId="0" borderId="0" xfId="0" applyNumberFormat="1" applyFont="1" applyAlignment="1">
      <alignment horizontal="center"/>
    </xf>
    <xf numFmtId="0" fontId="3" fillId="0" borderId="0" xfId="0" applyFont="1" applyAlignment="1">
      <alignment horizontal="center"/>
    </xf>
    <xf numFmtId="4" fontId="7" fillId="0" borderId="0" xfId="0" applyNumberFormat="1" applyFont="1" applyAlignment="1">
      <alignment horizontal="left"/>
    </xf>
    <xf numFmtId="1" fontId="5" fillId="3" borderId="5" xfId="0" applyNumberFormat="1" applyFont="1" applyFill="1" applyBorder="1" applyAlignment="1">
      <alignment horizontal="center"/>
    </xf>
    <xf numFmtId="166" fontId="5" fillId="3" borderId="5" xfId="0" applyNumberFormat="1" applyFont="1" applyFill="1" applyBorder="1" applyAlignment="1">
      <alignment horizont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2" fontId="3" fillId="0" borderId="0" xfId="0" applyNumberFormat="1" applyFont="1" applyAlignment="1">
      <alignment horizontal="center"/>
    </xf>
    <xf numFmtId="0" fontId="10" fillId="5" borderId="0" xfId="0" applyFont="1" applyFill="1"/>
    <xf numFmtId="0" fontId="10" fillId="5" borderId="0" xfId="0" applyFont="1" applyFill="1" applyAlignment="1">
      <alignment horizontal="center"/>
    </xf>
    <xf numFmtId="4" fontId="10" fillId="5" borderId="0" xfId="0" applyNumberFormat="1" applyFont="1" applyFill="1" applyAlignment="1">
      <alignment horizontal="center"/>
    </xf>
    <xf numFmtId="0" fontId="7" fillId="5" borderId="0" xfId="0" applyFont="1" applyFill="1" applyAlignment="1">
      <alignment horizontal="center"/>
    </xf>
    <xf numFmtId="0" fontId="7" fillId="5" borderId="0" xfId="0" applyFont="1" applyFill="1"/>
    <xf numFmtId="2" fontId="7" fillId="5" borderId="0" xfId="0" applyNumberFormat="1" applyFont="1" applyFill="1" applyAlignment="1">
      <alignment horizontal="center"/>
    </xf>
    <xf numFmtId="4" fontId="7" fillId="5" borderId="0" xfId="0" applyNumberFormat="1" applyFont="1" applyFill="1" applyAlignment="1">
      <alignment horizontal="center"/>
    </xf>
    <xf numFmtId="0" fontId="12" fillId="0" borderId="0" xfId="0" applyFont="1"/>
    <xf numFmtId="0" fontId="13" fillId="0" borderId="0" xfId="0" applyFont="1"/>
    <xf numFmtId="0" fontId="13"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0" fillId="0" borderId="0" xfId="0" applyAlignment="1">
      <alignment horizontal="center" wrapText="1"/>
    </xf>
    <xf numFmtId="0" fontId="5" fillId="4" borderId="0" xfId="0" applyFont="1" applyFill="1"/>
    <xf numFmtId="0" fontId="5" fillId="4" borderId="0" xfId="0" applyFont="1" applyFill="1" applyAlignment="1">
      <alignment horizontal="center"/>
    </xf>
    <xf numFmtId="4" fontId="3" fillId="5" borderId="0" xfId="0" applyNumberFormat="1" applyFont="1" applyFill="1" applyAlignment="1">
      <alignment horizontal="center"/>
    </xf>
    <xf numFmtId="1" fontId="7" fillId="6" borderId="0" xfId="0" applyNumberFormat="1" applyFont="1" applyFill="1" applyAlignment="1">
      <alignment horizontal="center"/>
    </xf>
    <xf numFmtId="0" fontId="19" fillId="0" borderId="0" xfId="0" applyFont="1" applyAlignment="1">
      <alignment horizontal="center"/>
    </xf>
    <xf numFmtId="1" fontId="6" fillId="0" borderId="0" xfId="0" applyNumberFormat="1" applyFont="1" applyAlignment="1">
      <alignment horizontal="center"/>
    </xf>
    <xf numFmtId="0" fontId="8" fillId="3" borderId="7" xfId="0" applyFont="1" applyFill="1" applyBorder="1" applyAlignment="1">
      <alignment horizontal="center"/>
    </xf>
    <xf numFmtId="0" fontId="7" fillId="2" borderId="0" xfId="0" applyFont="1" applyFill="1" applyAlignment="1">
      <alignment horizontal="center"/>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7" fillId="2" borderId="7" xfId="0" applyFont="1" applyFill="1" applyBorder="1" applyAlignment="1">
      <alignment horizontal="center" vertical="center" wrapText="1"/>
    </xf>
    <xf numFmtId="0" fontId="12" fillId="0" borderId="0" xfId="0" applyFont="1" applyAlignment="1">
      <alignment horizontal="left" vertical="center" indent="2"/>
    </xf>
    <xf numFmtId="0" fontId="13" fillId="0" borderId="0" xfId="0" applyFont="1" applyAlignment="1">
      <alignment horizontal="left"/>
    </xf>
    <xf numFmtId="0" fontId="12" fillId="0" borderId="0" xfId="0" applyFont="1" applyAlignment="1">
      <alignment horizontal="left"/>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2" xfId="0" applyFont="1" applyFill="1" applyBorder="1" applyAlignment="1">
      <alignment horizontal="center" wrapText="1"/>
    </xf>
    <xf numFmtId="0" fontId="8" fillId="3" borderId="0" xfId="0" applyFont="1" applyFill="1" applyAlignment="1">
      <alignment horizontal="center" wrapText="1"/>
    </xf>
    <xf numFmtId="0" fontId="13" fillId="0" borderId="0" xfId="0" applyFont="1" applyAlignment="1">
      <alignment horizontal="left" vertical="center"/>
    </xf>
    <xf numFmtId="0" fontId="5" fillId="3" borderId="5" xfId="0" applyFont="1" applyFill="1" applyBorder="1" applyAlignment="1">
      <alignment horizontal="right"/>
    </xf>
    <xf numFmtId="0" fontId="6" fillId="2" borderId="7" xfId="0" applyFont="1" applyFill="1" applyBorder="1" applyAlignment="1">
      <alignment horizontal="center" vertical="center"/>
    </xf>
    <xf numFmtId="0" fontId="10" fillId="5" borderId="0" xfId="0" applyFont="1" applyFill="1" applyAlignment="1">
      <alignment horizontal="center"/>
    </xf>
    <xf numFmtId="0" fontId="8" fillId="4" borderId="0" xfId="0" applyFont="1" applyFill="1" applyAlignment="1">
      <alignment horizontal="right"/>
    </xf>
    <xf numFmtId="0" fontId="10" fillId="5" borderId="0" xfId="0" applyFont="1" applyFill="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7BB3-D5CC-4B5D-A4FC-1DEC689A0AFD}">
  <dimension ref="A1:J2"/>
  <sheetViews>
    <sheetView workbookViewId="0">
      <selection activeCell="L7" sqref="L7"/>
    </sheetView>
  </sheetViews>
  <sheetFormatPr defaultRowHeight="12.75" x14ac:dyDescent="0.2"/>
  <sheetData>
    <row r="1" spans="1:10" s="1" customFormat="1" ht="15" x14ac:dyDescent="0.25">
      <c r="A1" s="69" t="s">
        <v>135</v>
      </c>
      <c r="B1" s="70"/>
      <c r="C1" s="70"/>
      <c r="D1" s="70"/>
      <c r="E1" s="70"/>
      <c r="F1" s="70"/>
      <c r="G1" s="70"/>
      <c r="H1" s="70"/>
      <c r="I1" s="70"/>
      <c r="J1" s="70"/>
    </row>
    <row r="2" spans="1:10" s="1" customFormat="1" ht="392.45" customHeight="1" x14ac:dyDescent="0.25">
      <c r="A2" s="71" t="s">
        <v>136</v>
      </c>
      <c r="B2" s="71"/>
      <c r="C2" s="71"/>
      <c r="D2" s="71"/>
      <c r="E2" s="71"/>
      <c r="F2" s="71"/>
      <c r="G2" s="71"/>
      <c r="H2" s="71"/>
      <c r="I2" s="71"/>
      <c r="J2" s="71"/>
    </row>
  </sheetData>
  <mergeCells count="2">
    <mergeCell ref="A1:J1"/>
    <mergeCell ref="A2:J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Q38"/>
  <sheetViews>
    <sheetView zoomScaleNormal="100" workbookViewId="0">
      <pane ySplit="6" topLeftCell="A7" activePane="bottomLeft" state="frozen"/>
      <selection activeCell="B8" sqref="B8"/>
      <selection pane="bottomLeft" activeCell="J23" sqref="J23"/>
    </sheetView>
  </sheetViews>
  <sheetFormatPr defaultColWidth="9.140625" defaultRowHeight="15" x14ac:dyDescent="0.25"/>
  <cols>
    <col min="1" max="1" width="12.85546875" style="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12.7109375" style="6"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62</v>
      </c>
      <c r="C2" s="47"/>
      <c r="D2" s="47"/>
      <c r="E2" s="47"/>
      <c r="F2" s="82" t="s">
        <v>28</v>
      </c>
      <c r="G2" s="82"/>
      <c r="H2" s="48">
        <f>+I34</f>
        <v>8.2727272727272734</v>
      </c>
      <c r="I2" s="46"/>
      <c r="J2" s="42"/>
    </row>
    <row r="3" spans="1:17" x14ac:dyDescent="0.25">
      <c r="A3" s="46" t="s">
        <v>29</v>
      </c>
      <c r="B3" s="46" t="s">
        <v>63</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131</v>
      </c>
      <c r="C7" s="6">
        <v>1</v>
      </c>
      <c r="D7" s="6" t="s">
        <v>49</v>
      </c>
      <c r="E7" s="12">
        <v>9</v>
      </c>
      <c r="F7" s="12">
        <v>8</v>
      </c>
      <c r="G7" s="12">
        <v>8</v>
      </c>
      <c r="H7" s="12">
        <v>10</v>
      </c>
      <c r="I7" s="6">
        <f t="shared" ref="I7:I21" si="0">0.6*E7+0.25*F7+0.1*G7+0.05*H7</f>
        <v>8.6999999999999993</v>
      </c>
      <c r="J7" s="43"/>
      <c r="O7" s="11"/>
    </row>
    <row r="8" spans="1:17" x14ac:dyDescent="0.25">
      <c r="A8" s="10">
        <v>45934</v>
      </c>
      <c r="B8" s="11" t="s">
        <v>132</v>
      </c>
      <c r="C8" s="6">
        <v>2</v>
      </c>
      <c r="D8" s="6" t="s">
        <v>41</v>
      </c>
      <c r="E8" s="12">
        <v>8</v>
      </c>
      <c r="F8" s="12">
        <v>6</v>
      </c>
      <c r="G8" s="12">
        <v>7</v>
      </c>
      <c r="H8" s="12">
        <v>10</v>
      </c>
      <c r="I8" s="6">
        <f t="shared" si="0"/>
        <v>7.5</v>
      </c>
      <c r="J8" s="43"/>
      <c r="O8" s="11"/>
    </row>
    <row r="9" spans="1:17" x14ac:dyDescent="0.25">
      <c r="A9" s="10">
        <v>45941</v>
      </c>
      <c r="B9" s="11">
        <v>3</v>
      </c>
      <c r="C9" s="6">
        <v>3</v>
      </c>
      <c r="D9" s="6" t="s">
        <v>41</v>
      </c>
      <c r="E9" s="56">
        <v>9</v>
      </c>
      <c r="F9" s="56">
        <v>7</v>
      </c>
      <c r="G9" s="56">
        <v>5</v>
      </c>
      <c r="H9" s="56">
        <v>9</v>
      </c>
      <c r="I9" s="6">
        <f t="shared" si="0"/>
        <v>8.1</v>
      </c>
      <c r="J9" s="43"/>
      <c r="O9" s="11"/>
    </row>
    <row r="10" spans="1:17" x14ac:dyDescent="0.25">
      <c r="A10" s="10">
        <v>45948</v>
      </c>
      <c r="B10" s="11">
        <v>2</v>
      </c>
      <c r="C10" s="6">
        <v>4</v>
      </c>
      <c r="D10" s="6">
        <v>1</v>
      </c>
      <c r="E10" s="56">
        <v>9</v>
      </c>
      <c r="F10" s="56">
        <v>10</v>
      </c>
      <c r="G10" s="56">
        <v>4</v>
      </c>
      <c r="H10" s="56">
        <v>5</v>
      </c>
      <c r="I10" s="6">
        <f t="shared" si="0"/>
        <v>8.5499999999999989</v>
      </c>
      <c r="J10" s="43"/>
      <c r="N10" s="10"/>
      <c r="O10" s="11"/>
      <c r="P10" s="6"/>
      <c r="Q10" s="6"/>
    </row>
    <row r="11" spans="1:17" x14ac:dyDescent="0.25">
      <c r="A11" s="10">
        <v>45955</v>
      </c>
      <c r="B11" s="11">
        <v>2</v>
      </c>
      <c r="C11" s="6">
        <v>4</v>
      </c>
      <c r="D11" s="6">
        <v>2</v>
      </c>
      <c r="E11" s="56">
        <v>9</v>
      </c>
      <c r="F11" s="56">
        <v>9</v>
      </c>
      <c r="G11" s="56">
        <v>4</v>
      </c>
      <c r="H11" s="56">
        <v>5</v>
      </c>
      <c r="I11" s="6">
        <f t="shared" si="0"/>
        <v>8.2999999999999989</v>
      </c>
      <c r="J11" s="43"/>
    </row>
    <row r="12" spans="1:17" x14ac:dyDescent="0.25">
      <c r="A12" s="10">
        <v>45962</v>
      </c>
      <c r="B12" s="11">
        <v>2</v>
      </c>
      <c r="C12" s="6">
        <v>5</v>
      </c>
      <c r="D12" s="6" t="s">
        <v>41</v>
      </c>
      <c r="E12" s="57">
        <v>8</v>
      </c>
      <c r="F12" s="57">
        <v>10</v>
      </c>
      <c r="G12" s="57">
        <v>6</v>
      </c>
      <c r="H12" s="57">
        <v>5</v>
      </c>
      <c r="I12" s="6">
        <f t="shared" si="0"/>
        <v>8.15</v>
      </c>
      <c r="J12" s="43"/>
    </row>
    <row r="13" spans="1:17" x14ac:dyDescent="0.25">
      <c r="A13" s="10">
        <v>45969</v>
      </c>
      <c r="B13" s="11">
        <v>2</v>
      </c>
      <c r="C13" s="6">
        <v>6</v>
      </c>
      <c r="D13" s="6">
        <v>1</v>
      </c>
      <c r="E13" s="56"/>
      <c r="F13" s="56"/>
      <c r="G13" s="56"/>
      <c r="H13" s="56"/>
      <c r="I13" s="6">
        <f t="shared" si="0"/>
        <v>0</v>
      </c>
      <c r="J13" s="43" t="s">
        <v>144</v>
      </c>
    </row>
    <row r="14" spans="1:17" x14ac:dyDescent="0.25">
      <c r="A14" s="10">
        <v>45976</v>
      </c>
      <c r="B14" s="11">
        <v>2</v>
      </c>
      <c r="C14" s="6">
        <v>6</v>
      </c>
      <c r="D14" s="6">
        <v>2</v>
      </c>
      <c r="E14" s="12">
        <v>10</v>
      </c>
      <c r="F14" s="12">
        <v>10</v>
      </c>
      <c r="G14" s="12">
        <v>6</v>
      </c>
      <c r="H14" s="12">
        <v>5</v>
      </c>
      <c r="I14" s="6">
        <f t="shared" si="0"/>
        <v>9.35</v>
      </c>
      <c r="J14" s="43"/>
    </row>
    <row r="15" spans="1:17" x14ac:dyDescent="0.25">
      <c r="A15" s="10">
        <v>45983</v>
      </c>
      <c r="B15" s="11">
        <v>2</v>
      </c>
      <c r="C15" s="6">
        <v>7</v>
      </c>
      <c r="D15" s="6" t="s">
        <v>41</v>
      </c>
      <c r="E15" s="12" t="s">
        <v>137</v>
      </c>
      <c r="F15" s="12" t="s">
        <v>137</v>
      </c>
      <c r="G15" s="12" t="s">
        <v>137</v>
      </c>
      <c r="H15" s="12" t="s">
        <v>137</v>
      </c>
      <c r="J15" s="43" t="s">
        <v>143</v>
      </c>
    </row>
    <row r="16" spans="1:17" x14ac:dyDescent="0.25">
      <c r="A16" s="10">
        <v>45990</v>
      </c>
      <c r="B16" s="11">
        <v>2</v>
      </c>
      <c r="C16" s="6">
        <v>8</v>
      </c>
      <c r="D16" s="6" t="s">
        <v>41</v>
      </c>
      <c r="E16" s="56">
        <v>9</v>
      </c>
      <c r="F16" s="56">
        <v>8</v>
      </c>
      <c r="G16" s="56">
        <v>4</v>
      </c>
      <c r="H16" s="56">
        <v>5</v>
      </c>
      <c r="I16" s="6">
        <f t="shared" si="0"/>
        <v>8.0500000000000007</v>
      </c>
      <c r="J16" s="43"/>
    </row>
    <row r="17" spans="1:12" x14ac:dyDescent="0.25">
      <c r="A17" s="10">
        <v>45997</v>
      </c>
      <c r="B17" s="11">
        <v>3</v>
      </c>
      <c r="C17" s="6">
        <v>9</v>
      </c>
      <c r="D17" s="6" t="s">
        <v>41</v>
      </c>
      <c r="E17" s="57">
        <v>7</v>
      </c>
      <c r="F17" s="57">
        <v>7</v>
      </c>
      <c r="G17" s="57">
        <v>7</v>
      </c>
      <c r="H17" s="57">
        <v>5</v>
      </c>
      <c r="I17" s="6">
        <f t="shared" si="0"/>
        <v>6.9</v>
      </c>
      <c r="J17" s="43"/>
    </row>
    <row r="18" spans="1:12" x14ac:dyDescent="0.25">
      <c r="A18" s="10">
        <v>46004</v>
      </c>
      <c r="B18" s="11">
        <v>3</v>
      </c>
      <c r="C18" s="6">
        <v>10</v>
      </c>
      <c r="D18" s="6" t="s">
        <v>41</v>
      </c>
      <c r="E18" s="58">
        <v>9</v>
      </c>
      <c r="F18" s="58">
        <v>8</v>
      </c>
      <c r="G18" s="58">
        <v>5</v>
      </c>
      <c r="H18" s="58">
        <v>10</v>
      </c>
      <c r="I18" s="6">
        <f t="shared" si="0"/>
        <v>8.3999999999999986</v>
      </c>
      <c r="J18" s="43"/>
    </row>
    <row r="19" spans="1:12" x14ac:dyDescent="0.25">
      <c r="A19" s="10">
        <v>46011</v>
      </c>
      <c r="B19" s="11">
        <v>3</v>
      </c>
      <c r="C19" s="6">
        <v>11</v>
      </c>
      <c r="D19" s="6" t="s">
        <v>41</v>
      </c>
      <c r="E19" s="56">
        <v>9</v>
      </c>
      <c r="F19" s="56">
        <v>9</v>
      </c>
      <c r="G19" s="56">
        <v>8</v>
      </c>
      <c r="H19" s="56">
        <v>5</v>
      </c>
      <c r="I19" s="6">
        <f t="shared" si="0"/>
        <v>8.6999999999999993</v>
      </c>
      <c r="J19" s="43"/>
    </row>
    <row r="20" spans="1:12" x14ac:dyDescent="0.25">
      <c r="A20" s="10">
        <v>46032</v>
      </c>
      <c r="B20" s="11"/>
      <c r="C20" s="6"/>
      <c r="E20" s="65" t="s">
        <v>138</v>
      </c>
      <c r="F20" s="65" t="s">
        <v>138</v>
      </c>
      <c r="G20" s="65" t="s">
        <v>138</v>
      </c>
      <c r="H20" s="65" t="s">
        <v>138</v>
      </c>
      <c r="J20" s="43" t="s">
        <v>150</v>
      </c>
    </row>
    <row r="21" spans="1:12" x14ac:dyDescent="0.25">
      <c r="A21" s="10">
        <v>46039</v>
      </c>
      <c r="B21" s="11">
        <v>2</v>
      </c>
      <c r="C21" s="6">
        <v>12</v>
      </c>
      <c r="D21" s="6" t="s">
        <v>41</v>
      </c>
      <c r="E21" s="57">
        <v>10</v>
      </c>
      <c r="F21" s="57">
        <v>10</v>
      </c>
      <c r="G21" s="57">
        <v>8</v>
      </c>
      <c r="H21" s="57">
        <v>10</v>
      </c>
      <c r="I21" s="6">
        <f t="shared" si="0"/>
        <v>9.8000000000000007</v>
      </c>
      <c r="J21" s="43"/>
    </row>
    <row r="22" spans="1:12" x14ac:dyDescent="0.25">
      <c r="A22" s="10">
        <v>46046</v>
      </c>
      <c r="B22" s="11">
        <v>3</v>
      </c>
      <c r="C22" s="6">
        <v>13</v>
      </c>
      <c r="D22" s="6">
        <v>1</v>
      </c>
      <c r="E22" s="56">
        <v>8</v>
      </c>
      <c r="F22" s="56">
        <v>7</v>
      </c>
      <c r="G22" s="56">
        <v>6</v>
      </c>
      <c r="H22" s="56">
        <v>5</v>
      </c>
      <c r="I22" s="6">
        <f t="shared" ref="I22:I28" si="1">0.6*E22+0.25*F22+0.1*G22+0.05*H22</f>
        <v>7.4</v>
      </c>
      <c r="J22" s="43"/>
    </row>
    <row r="23" spans="1:12" x14ac:dyDescent="0.25">
      <c r="A23" s="10">
        <v>46053</v>
      </c>
      <c r="B23" s="11">
        <v>3</v>
      </c>
      <c r="C23" s="6">
        <v>13</v>
      </c>
      <c r="D23" s="6">
        <v>2</v>
      </c>
      <c r="E23" s="56">
        <v>8</v>
      </c>
      <c r="F23" s="56">
        <v>7</v>
      </c>
      <c r="G23" s="56">
        <v>6</v>
      </c>
      <c r="H23" s="56">
        <v>5</v>
      </c>
      <c r="I23" s="6">
        <f t="shared" si="1"/>
        <v>7.4</v>
      </c>
      <c r="J23" s="43"/>
    </row>
    <row r="24" spans="1:12" x14ac:dyDescent="0.25">
      <c r="A24" s="10">
        <v>46060</v>
      </c>
      <c r="B24" s="11"/>
      <c r="C24" s="6">
        <v>14</v>
      </c>
      <c r="D24" s="6" t="s">
        <v>41</v>
      </c>
      <c r="E24" s="12"/>
      <c r="F24" s="12"/>
      <c r="G24" s="12"/>
      <c r="H24" s="12"/>
      <c r="I24" s="6">
        <f t="shared" si="1"/>
        <v>0</v>
      </c>
      <c r="J24" s="43"/>
    </row>
    <row r="25" spans="1:12" x14ac:dyDescent="0.25">
      <c r="A25" s="10">
        <v>46067</v>
      </c>
      <c r="B25" s="11"/>
      <c r="C25" s="6">
        <v>15</v>
      </c>
      <c r="D25" s="6">
        <v>1</v>
      </c>
      <c r="E25" s="12"/>
      <c r="F25" s="12"/>
      <c r="G25" s="12"/>
      <c r="H25" s="12"/>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96</v>
      </c>
      <c r="F30" s="13">
        <f>SUM(F10:F28)</f>
        <v>95</v>
      </c>
      <c r="G30" s="13">
        <f>SUM(G10:G28)</f>
        <v>64</v>
      </c>
      <c r="H30" s="13">
        <f>SUM(H10:H28)</f>
        <v>65</v>
      </c>
      <c r="I30" s="14">
        <f>0.6*E30+0.25*F30+0.1*G30+0.05*H30</f>
        <v>91</v>
      </c>
      <c r="J30" s="14"/>
    </row>
    <row r="31" spans="1:12" x14ac:dyDescent="0.25">
      <c r="A31" s="1" t="s">
        <v>6</v>
      </c>
      <c r="B31" s="6">
        <f>COUNT(E10:E28)</f>
        <v>11</v>
      </c>
      <c r="C31" s="6"/>
      <c r="E31" s="13">
        <f>$B$31</f>
        <v>11</v>
      </c>
      <c r="F31" s="13">
        <f>$B$31</f>
        <v>11</v>
      </c>
      <c r="G31" s="13">
        <f>$B$31</f>
        <v>11</v>
      </c>
      <c r="H31" s="13">
        <f>$B$31</f>
        <v>11</v>
      </c>
      <c r="I31" s="13"/>
      <c r="J31" s="13"/>
      <c r="L31" s="16"/>
    </row>
    <row r="32" spans="1:12" x14ac:dyDescent="0.25">
      <c r="A32" s="1" t="s">
        <v>5</v>
      </c>
      <c r="C32" s="6"/>
      <c r="E32" s="13">
        <f>+E30/($B$31*10)*'Summary All Grounds'!$G$6</f>
        <v>5.2363636363636363</v>
      </c>
      <c r="F32" s="13">
        <f>+F30/($B$31*10)*'Summary All Grounds'!$H$6</f>
        <v>2.1590909090909092</v>
      </c>
      <c r="G32" s="13">
        <f>+G30/($B$31*10)*'Summary All Grounds'!$I$6</f>
        <v>0.58181818181818179</v>
      </c>
      <c r="H32" s="13">
        <f>+H30/($B$31*10)*'Summary All Grounds'!$J$6</f>
        <v>0.29545454545454547</v>
      </c>
      <c r="I32" s="13">
        <f>SUM(E32:H32)</f>
        <v>8.2727272727272734</v>
      </c>
      <c r="J32" s="13"/>
    </row>
    <row r="33" spans="1:12" x14ac:dyDescent="0.25">
      <c r="A33" s="6"/>
      <c r="B33" s="10"/>
      <c r="C33" s="6"/>
      <c r="E33" s="13"/>
      <c r="F33" s="13"/>
      <c r="G33" s="13"/>
      <c r="H33" s="13"/>
      <c r="I33" s="13"/>
      <c r="J33" s="13"/>
    </row>
    <row r="34" spans="1:12" x14ac:dyDescent="0.25">
      <c r="A34" s="6"/>
      <c r="B34" s="10"/>
      <c r="C34" s="6"/>
      <c r="E34" s="6" t="s">
        <v>14</v>
      </c>
      <c r="I34" s="13">
        <f>+I30/B31</f>
        <v>8.2727272727272734</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M21" sqref="M21"/>
      <pageMargins left="0" right="0" top="0" bottom="0" header="0" footer="0"/>
      <pageSetup paperSize="9" orientation="landscape" r:id="rId1"/>
      <headerFooter alignWithMargins="0"/>
    </customSheetView>
  </customSheetViews>
  <mergeCells count="1">
    <mergeCell ref="F2:G2"/>
  </mergeCells>
  <phoneticPr fontId="0" type="noConversion"/>
  <pageMargins left="0.19685039370078741" right="0.19685039370078741" top="0.22" bottom="0.67" header="0.23" footer="0.51181102362204722"/>
  <pageSetup paperSize="9"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Q38"/>
  <sheetViews>
    <sheetView zoomScaleNormal="100" workbookViewId="0">
      <pane ySplit="6" topLeftCell="A7" activePane="bottomLeft" state="frozen"/>
      <selection activeCell="B8" sqref="B8"/>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64</v>
      </c>
      <c r="C2" s="47"/>
      <c r="D2" s="47"/>
      <c r="E2" s="47"/>
      <c r="F2" s="82" t="s">
        <v>28</v>
      </c>
      <c r="G2" s="82"/>
      <c r="H2" s="48">
        <f>+I34</f>
        <v>7.6</v>
      </c>
      <c r="I2" s="46"/>
      <c r="J2" s="42"/>
    </row>
    <row r="3" spans="1:17" x14ac:dyDescent="0.25">
      <c r="A3" s="46" t="s">
        <v>29</v>
      </c>
      <c r="B3" s="46" t="s">
        <v>65</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9" si="0">0.6*E7+0.25*F7+0.1*G7+0.05*H7</f>
        <v>0</v>
      </c>
      <c r="J7" s="43"/>
      <c r="O7" s="11"/>
    </row>
    <row r="8" spans="1:17" x14ac:dyDescent="0.25">
      <c r="A8" s="10">
        <v>45934</v>
      </c>
      <c r="B8" s="11" t="s">
        <v>132</v>
      </c>
      <c r="C8" s="6">
        <v>2</v>
      </c>
      <c r="D8" s="6" t="s">
        <v>41</v>
      </c>
      <c r="E8" s="56">
        <v>8</v>
      </c>
      <c r="F8" s="56">
        <v>8</v>
      </c>
      <c r="G8" s="56">
        <v>9</v>
      </c>
      <c r="H8" s="56">
        <v>7</v>
      </c>
      <c r="I8" s="6">
        <f t="shared" si="0"/>
        <v>8.0500000000000007</v>
      </c>
      <c r="J8" s="43"/>
      <c r="O8" s="11"/>
    </row>
    <row r="9" spans="1:17" x14ac:dyDescent="0.25">
      <c r="A9" s="10">
        <v>45941</v>
      </c>
      <c r="B9" s="11">
        <v>4</v>
      </c>
      <c r="C9" s="6">
        <v>3</v>
      </c>
      <c r="D9" s="6" t="s">
        <v>41</v>
      </c>
      <c r="E9" s="56">
        <v>8</v>
      </c>
      <c r="F9" s="56">
        <v>8</v>
      </c>
      <c r="G9" s="56">
        <v>8</v>
      </c>
      <c r="H9" s="56">
        <v>10</v>
      </c>
      <c r="I9" s="6">
        <f t="shared" si="0"/>
        <v>8.1</v>
      </c>
      <c r="J9" s="43"/>
      <c r="O9" s="11"/>
    </row>
    <row r="10" spans="1:17" x14ac:dyDescent="0.25">
      <c r="A10" s="10">
        <v>45948</v>
      </c>
      <c r="B10" s="11">
        <v>3</v>
      </c>
      <c r="C10" s="6">
        <v>4</v>
      </c>
      <c r="D10" s="6">
        <v>1</v>
      </c>
      <c r="E10" s="56">
        <v>7</v>
      </c>
      <c r="F10" s="56">
        <v>7</v>
      </c>
      <c r="G10" s="56">
        <v>8</v>
      </c>
      <c r="H10" s="56">
        <v>5</v>
      </c>
      <c r="I10" s="6">
        <f t="shared" ref="I10:I28" si="1">0.6*E10+0.25*F10+0.1*G10+0.05*H10</f>
        <v>7</v>
      </c>
      <c r="J10" s="43"/>
      <c r="N10" s="10"/>
      <c r="O10" s="11"/>
      <c r="P10" s="6"/>
      <c r="Q10" s="6"/>
    </row>
    <row r="11" spans="1:17" x14ac:dyDescent="0.25">
      <c r="A11" s="10">
        <v>45955</v>
      </c>
      <c r="B11" s="11">
        <v>3</v>
      </c>
      <c r="C11" s="6">
        <v>4</v>
      </c>
      <c r="D11" s="6">
        <v>2</v>
      </c>
      <c r="E11" s="56">
        <v>6</v>
      </c>
      <c r="F11" s="56">
        <v>6</v>
      </c>
      <c r="G11" s="56">
        <v>8</v>
      </c>
      <c r="H11" s="56">
        <v>5</v>
      </c>
      <c r="I11" s="6">
        <f t="shared" si="1"/>
        <v>6.1499999999999995</v>
      </c>
      <c r="J11" s="43"/>
    </row>
    <row r="12" spans="1:17" x14ac:dyDescent="0.25">
      <c r="A12" s="10">
        <v>45962</v>
      </c>
      <c r="B12" s="11">
        <v>4</v>
      </c>
      <c r="C12" s="6">
        <v>5</v>
      </c>
      <c r="D12" s="6" t="s">
        <v>41</v>
      </c>
      <c r="E12" s="56">
        <v>8</v>
      </c>
      <c r="F12" s="56">
        <v>8</v>
      </c>
      <c r="G12" s="56">
        <v>7</v>
      </c>
      <c r="H12" s="56">
        <v>5</v>
      </c>
      <c r="I12" s="6">
        <f t="shared" si="1"/>
        <v>7.75</v>
      </c>
      <c r="J12" s="43"/>
    </row>
    <row r="13" spans="1:17" x14ac:dyDescent="0.25">
      <c r="A13" s="10">
        <v>45969</v>
      </c>
      <c r="B13" s="11">
        <v>3</v>
      </c>
      <c r="C13" s="6">
        <v>6</v>
      </c>
      <c r="D13" s="6">
        <v>1</v>
      </c>
      <c r="E13" s="56">
        <v>8</v>
      </c>
      <c r="F13" s="56">
        <v>8</v>
      </c>
      <c r="G13" s="56">
        <v>9</v>
      </c>
      <c r="H13" s="56">
        <v>5</v>
      </c>
      <c r="I13" s="6">
        <f t="shared" si="1"/>
        <v>7.95</v>
      </c>
      <c r="J13" s="43"/>
    </row>
    <row r="14" spans="1:17" x14ac:dyDescent="0.25">
      <c r="A14" s="10">
        <v>45976</v>
      </c>
      <c r="B14" s="11">
        <v>3</v>
      </c>
      <c r="C14" s="6">
        <v>6</v>
      </c>
      <c r="D14" s="6">
        <v>2</v>
      </c>
      <c r="E14" s="56">
        <v>9</v>
      </c>
      <c r="F14" s="56">
        <v>8</v>
      </c>
      <c r="G14" s="56">
        <v>9</v>
      </c>
      <c r="H14" s="56">
        <v>5</v>
      </c>
      <c r="I14" s="6">
        <f t="shared" si="1"/>
        <v>8.5499999999999989</v>
      </c>
      <c r="J14" s="43"/>
    </row>
    <row r="15" spans="1:17" x14ac:dyDescent="0.25">
      <c r="A15" s="10">
        <v>45983</v>
      </c>
      <c r="B15" s="11">
        <v>4</v>
      </c>
      <c r="C15" s="6">
        <v>7</v>
      </c>
      <c r="D15" s="6" t="s">
        <v>41</v>
      </c>
      <c r="E15" s="56">
        <v>6</v>
      </c>
      <c r="F15" s="56">
        <v>8</v>
      </c>
      <c r="G15" s="56">
        <v>8</v>
      </c>
      <c r="H15" s="56">
        <v>5</v>
      </c>
      <c r="I15" s="6">
        <f t="shared" si="1"/>
        <v>6.6499999999999995</v>
      </c>
      <c r="J15" s="43"/>
    </row>
    <row r="16" spans="1:17" x14ac:dyDescent="0.25">
      <c r="A16" s="10">
        <v>45990</v>
      </c>
      <c r="B16" s="11">
        <v>3</v>
      </c>
      <c r="C16" s="6">
        <v>8</v>
      </c>
      <c r="D16" s="6" t="s">
        <v>41</v>
      </c>
      <c r="E16" s="56">
        <v>7</v>
      </c>
      <c r="F16" s="56">
        <v>5</v>
      </c>
      <c r="G16" s="56">
        <v>9</v>
      </c>
      <c r="H16" s="56">
        <v>10</v>
      </c>
      <c r="I16" s="6">
        <f t="shared" si="1"/>
        <v>6.8500000000000005</v>
      </c>
      <c r="J16" s="43"/>
    </row>
    <row r="17" spans="1:12" x14ac:dyDescent="0.25">
      <c r="A17" s="10">
        <v>45997</v>
      </c>
      <c r="B17" s="11">
        <v>3</v>
      </c>
      <c r="C17" s="6">
        <v>9</v>
      </c>
      <c r="D17" s="6" t="s">
        <v>41</v>
      </c>
      <c r="E17" s="58">
        <v>7</v>
      </c>
      <c r="F17" s="58">
        <v>8</v>
      </c>
      <c r="G17" s="58">
        <v>8</v>
      </c>
      <c r="H17" s="58">
        <v>5</v>
      </c>
      <c r="I17" s="6">
        <f t="shared" si="1"/>
        <v>7.25</v>
      </c>
      <c r="J17" s="43"/>
    </row>
    <row r="18" spans="1:12" x14ac:dyDescent="0.25">
      <c r="A18" s="10">
        <v>46004</v>
      </c>
      <c r="B18" s="11">
        <v>4</v>
      </c>
      <c r="C18" s="6">
        <v>10</v>
      </c>
      <c r="D18" s="6" t="s">
        <v>41</v>
      </c>
      <c r="E18" s="38">
        <v>7</v>
      </c>
      <c r="F18" s="38">
        <v>8</v>
      </c>
      <c r="G18" s="38">
        <v>8</v>
      </c>
      <c r="H18" s="38">
        <v>5</v>
      </c>
      <c r="I18" s="6">
        <f t="shared" si="1"/>
        <v>7.25</v>
      </c>
      <c r="J18" s="43"/>
    </row>
    <row r="19" spans="1:12" x14ac:dyDescent="0.25">
      <c r="A19" s="10">
        <v>46011</v>
      </c>
      <c r="B19" s="11">
        <v>4</v>
      </c>
      <c r="C19" s="6">
        <v>11</v>
      </c>
      <c r="D19" s="6" t="s">
        <v>41</v>
      </c>
      <c r="E19" s="56">
        <v>8</v>
      </c>
      <c r="F19" s="56">
        <v>8</v>
      </c>
      <c r="G19" s="56">
        <v>8</v>
      </c>
      <c r="H19" s="56">
        <v>10</v>
      </c>
      <c r="I19" s="6">
        <f t="shared" si="1"/>
        <v>8.1</v>
      </c>
      <c r="J19" s="43"/>
    </row>
    <row r="20" spans="1:12" x14ac:dyDescent="0.25">
      <c r="A20" s="10">
        <v>46032</v>
      </c>
      <c r="B20" s="11"/>
      <c r="C20" s="6"/>
      <c r="E20" s="65" t="s">
        <v>138</v>
      </c>
      <c r="F20" s="65" t="s">
        <v>138</v>
      </c>
      <c r="G20" s="65" t="s">
        <v>138</v>
      </c>
      <c r="H20" s="65" t="s">
        <v>138</v>
      </c>
      <c r="J20" s="43" t="s">
        <v>150</v>
      </c>
    </row>
    <row r="21" spans="1:12" x14ac:dyDescent="0.25">
      <c r="A21" s="10">
        <v>46039</v>
      </c>
      <c r="B21" s="11">
        <v>3</v>
      </c>
      <c r="C21" s="6">
        <v>12</v>
      </c>
      <c r="D21" s="6" t="s">
        <v>41</v>
      </c>
      <c r="E21" s="56">
        <v>10</v>
      </c>
      <c r="F21" s="56">
        <v>10</v>
      </c>
      <c r="G21" s="56">
        <v>10</v>
      </c>
      <c r="H21" s="56">
        <v>5</v>
      </c>
      <c r="I21" s="6">
        <f t="shared" si="1"/>
        <v>9.75</v>
      </c>
      <c r="J21" s="43"/>
    </row>
    <row r="22" spans="1:12" x14ac:dyDescent="0.25">
      <c r="A22" s="10">
        <v>46046</v>
      </c>
      <c r="B22" s="11">
        <v>4</v>
      </c>
      <c r="C22" s="6">
        <v>13</v>
      </c>
      <c r="D22" s="6">
        <v>1</v>
      </c>
      <c r="E22" s="56">
        <v>7</v>
      </c>
      <c r="F22" s="60">
        <v>8</v>
      </c>
      <c r="G22" s="56">
        <v>8</v>
      </c>
      <c r="H22" s="56">
        <v>7</v>
      </c>
      <c r="I22" s="6">
        <f t="shared" si="1"/>
        <v>7.35</v>
      </c>
      <c r="J22" s="43"/>
    </row>
    <row r="23" spans="1:12" x14ac:dyDescent="0.25">
      <c r="A23" s="10">
        <v>46053</v>
      </c>
      <c r="B23" s="11">
        <v>4</v>
      </c>
      <c r="C23" s="6">
        <v>13</v>
      </c>
      <c r="D23" s="6">
        <v>2</v>
      </c>
      <c r="E23" s="56">
        <v>8</v>
      </c>
      <c r="F23" s="56">
        <v>8</v>
      </c>
      <c r="G23" s="56">
        <v>9</v>
      </c>
      <c r="H23" s="56">
        <v>10</v>
      </c>
      <c r="I23" s="6">
        <f t="shared" si="1"/>
        <v>8.1999999999999993</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98</v>
      </c>
      <c r="F30" s="13">
        <f>SUM(F10:F28)</f>
        <v>100</v>
      </c>
      <c r="G30" s="13">
        <f>SUM(G10:G28)</f>
        <v>109</v>
      </c>
      <c r="H30" s="13">
        <f>SUM(H10:H28)</f>
        <v>82</v>
      </c>
      <c r="I30" s="14">
        <f>0.6*E30+0.25*F30+0.1*G30+0.05*H30</f>
        <v>98.8</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4.523076923076923</v>
      </c>
      <c r="F32" s="13">
        <f>+F30/($B$31*10)*'Summary All Grounds'!$H$6</f>
        <v>1.9230769230769231</v>
      </c>
      <c r="G32" s="13">
        <f>+G30/($B$31*10)*'Summary All Grounds'!$I$6</f>
        <v>0.83846153846153848</v>
      </c>
      <c r="H32" s="13">
        <f>+H30/($B$31*10)*'Summary All Grounds'!$J$6</f>
        <v>0.31538461538461537</v>
      </c>
      <c r="I32" s="13">
        <f>SUM(E32:H32)</f>
        <v>7.6</v>
      </c>
      <c r="J32" s="13"/>
    </row>
    <row r="33" spans="1:12" x14ac:dyDescent="0.25">
      <c r="A33" s="6"/>
      <c r="B33" s="10"/>
      <c r="C33" s="6"/>
      <c r="E33" s="13"/>
      <c r="F33" s="13"/>
      <c r="G33" s="13"/>
      <c r="H33" s="13"/>
      <c r="I33" s="13"/>
      <c r="J33" s="13"/>
    </row>
    <row r="34" spans="1:12" x14ac:dyDescent="0.25">
      <c r="A34" s="6"/>
      <c r="B34" s="10"/>
      <c r="C34" s="6"/>
      <c r="E34" s="6" t="s">
        <v>14</v>
      </c>
      <c r="I34" s="13">
        <f>+I30/B31</f>
        <v>7.6</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6" bottom="0.98425196850393704" header="0.51181102362204722" footer="0.51181102362204722"/>
  <pageSetup paperSize="9"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Q38"/>
  <sheetViews>
    <sheetView zoomScaleNormal="100" workbookViewId="0">
      <pane ySplit="3" topLeftCell="A4" activePane="bottomLeft" state="frozen"/>
      <selection activeCell="B8" sqref="B8"/>
      <selection pane="bottomLeft" activeCell="H23" sqref="H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66</v>
      </c>
      <c r="C2" s="47"/>
      <c r="D2" s="47"/>
      <c r="E2" s="47"/>
      <c r="F2" s="82" t="s">
        <v>28</v>
      </c>
      <c r="G2" s="82"/>
      <c r="H2" s="48">
        <f>+I34</f>
        <v>7.6923076923076925</v>
      </c>
      <c r="I2" s="46"/>
      <c r="J2" s="42"/>
    </row>
    <row r="3" spans="1:17" x14ac:dyDescent="0.25">
      <c r="A3" s="46" t="s">
        <v>29</v>
      </c>
      <c r="B3" s="46" t="s">
        <v>67</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131</v>
      </c>
      <c r="C7" s="6">
        <v>1</v>
      </c>
      <c r="D7" s="6" t="s">
        <v>41</v>
      </c>
      <c r="E7" s="12">
        <v>9</v>
      </c>
      <c r="F7" s="12">
        <v>9</v>
      </c>
      <c r="G7" s="12">
        <v>8</v>
      </c>
      <c r="H7" s="12">
        <v>10</v>
      </c>
      <c r="I7" s="6">
        <f t="shared" ref="I7:I22" si="0">0.6*E7+0.25*F7+0.1*G7+0.05*H7</f>
        <v>8.9499999999999993</v>
      </c>
      <c r="J7" s="43"/>
      <c r="O7" s="11"/>
    </row>
    <row r="8" spans="1:17" x14ac:dyDescent="0.25">
      <c r="A8" s="10">
        <v>45934</v>
      </c>
      <c r="B8" s="11" t="s">
        <v>131</v>
      </c>
      <c r="C8" s="6">
        <v>2</v>
      </c>
      <c r="D8" s="6" t="s">
        <v>41</v>
      </c>
      <c r="E8" s="12">
        <v>8</v>
      </c>
      <c r="F8" s="12">
        <v>8</v>
      </c>
      <c r="G8" s="12">
        <v>8</v>
      </c>
      <c r="H8" s="12">
        <v>10</v>
      </c>
      <c r="I8" s="6">
        <f t="shared" si="0"/>
        <v>8.1</v>
      </c>
      <c r="J8" s="43"/>
      <c r="O8" s="11"/>
    </row>
    <row r="9" spans="1:17" x14ac:dyDescent="0.25">
      <c r="A9" s="10">
        <v>45941</v>
      </c>
      <c r="B9" s="11">
        <v>3</v>
      </c>
      <c r="C9" s="6">
        <v>3</v>
      </c>
      <c r="D9" s="6" t="s">
        <v>41</v>
      </c>
      <c r="E9" s="12">
        <v>8</v>
      </c>
      <c r="F9" s="12">
        <v>8</v>
      </c>
      <c r="G9" s="12">
        <v>9</v>
      </c>
      <c r="H9" s="12">
        <v>5</v>
      </c>
      <c r="I9" s="6">
        <f t="shared" si="0"/>
        <v>7.95</v>
      </c>
      <c r="J9" s="43"/>
      <c r="O9" s="11"/>
    </row>
    <row r="10" spans="1:17" x14ac:dyDescent="0.25">
      <c r="A10" s="10">
        <v>45948</v>
      </c>
      <c r="B10" s="11">
        <v>3</v>
      </c>
      <c r="C10" s="6">
        <v>4</v>
      </c>
      <c r="D10" s="6">
        <v>1</v>
      </c>
      <c r="E10" s="56">
        <v>8</v>
      </c>
      <c r="F10" s="56">
        <v>8</v>
      </c>
      <c r="G10" s="56">
        <v>8</v>
      </c>
      <c r="H10" s="56">
        <v>10</v>
      </c>
      <c r="I10" s="6">
        <f t="shared" si="0"/>
        <v>8.1</v>
      </c>
      <c r="J10" s="43"/>
      <c r="N10" s="10"/>
      <c r="O10" s="11"/>
      <c r="P10" s="6"/>
      <c r="Q10" s="6"/>
    </row>
    <row r="11" spans="1:17" x14ac:dyDescent="0.25">
      <c r="A11" s="10">
        <v>45955</v>
      </c>
      <c r="B11" s="11">
        <v>3</v>
      </c>
      <c r="C11" s="6">
        <v>4</v>
      </c>
      <c r="D11" s="6">
        <v>2</v>
      </c>
      <c r="E11" s="56">
        <v>6</v>
      </c>
      <c r="F11" s="56">
        <v>8</v>
      </c>
      <c r="G11" s="56">
        <v>7</v>
      </c>
      <c r="H11" s="56">
        <v>5</v>
      </c>
      <c r="I11" s="6">
        <f t="shared" si="0"/>
        <v>6.55</v>
      </c>
      <c r="J11" s="43"/>
    </row>
    <row r="12" spans="1:17" x14ac:dyDescent="0.25">
      <c r="A12" s="10">
        <v>45962</v>
      </c>
      <c r="B12" s="11">
        <v>4</v>
      </c>
      <c r="C12" s="6">
        <v>5</v>
      </c>
      <c r="D12" s="6" t="s">
        <v>41</v>
      </c>
      <c r="E12" s="56">
        <v>8</v>
      </c>
      <c r="F12" s="56">
        <v>8</v>
      </c>
      <c r="G12" s="56">
        <v>8</v>
      </c>
      <c r="H12" s="56">
        <v>5</v>
      </c>
      <c r="I12" s="6">
        <f t="shared" si="0"/>
        <v>7.85</v>
      </c>
      <c r="J12" s="43"/>
    </row>
    <row r="13" spans="1:17" x14ac:dyDescent="0.25">
      <c r="A13" s="10">
        <v>45969</v>
      </c>
      <c r="B13" s="11">
        <v>3</v>
      </c>
      <c r="C13" s="6">
        <v>6</v>
      </c>
      <c r="D13" s="6">
        <v>1</v>
      </c>
      <c r="E13" s="56">
        <v>7</v>
      </c>
      <c r="F13" s="56">
        <v>8</v>
      </c>
      <c r="G13" s="56">
        <v>9</v>
      </c>
      <c r="H13" s="56">
        <v>5</v>
      </c>
      <c r="I13" s="6">
        <f t="shared" si="0"/>
        <v>7.3500000000000005</v>
      </c>
      <c r="J13" s="43"/>
    </row>
    <row r="14" spans="1:17" x14ac:dyDescent="0.25">
      <c r="A14" s="10">
        <v>45976</v>
      </c>
      <c r="B14" s="11">
        <v>3</v>
      </c>
      <c r="C14" s="6">
        <v>6</v>
      </c>
      <c r="D14" s="6">
        <v>2</v>
      </c>
      <c r="E14" s="56">
        <v>8</v>
      </c>
      <c r="F14" s="56">
        <v>8</v>
      </c>
      <c r="G14" s="56">
        <v>9</v>
      </c>
      <c r="H14" s="56">
        <v>5</v>
      </c>
      <c r="I14" s="6">
        <f t="shared" si="0"/>
        <v>7.95</v>
      </c>
      <c r="J14" s="43"/>
    </row>
    <row r="15" spans="1:17" x14ac:dyDescent="0.25">
      <c r="A15" s="10">
        <v>45983</v>
      </c>
      <c r="B15" s="11">
        <v>2</v>
      </c>
      <c r="C15" s="6">
        <v>7</v>
      </c>
      <c r="D15" s="6" t="s">
        <v>41</v>
      </c>
      <c r="E15" s="12">
        <v>6</v>
      </c>
      <c r="F15" s="12">
        <v>7</v>
      </c>
      <c r="G15" s="12">
        <v>8</v>
      </c>
      <c r="H15" s="12">
        <v>5</v>
      </c>
      <c r="I15" s="6">
        <f t="shared" si="0"/>
        <v>6.3999999999999995</v>
      </c>
      <c r="J15" s="43"/>
    </row>
    <row r="16" spans="1:17" x14ac:dyDescent="0.25">
      <c r="A16" s="10">
        <v>45990</v>
      </c>
      <c r="B16" s="11">
        <v>2</v>
      </c>
      <c r="C16" s="6">
        <v>8</v>
      </c>
      <c r="D16" s="6" t="s">
        <v>41</v>
      </c>
      <c r="E16" s="57">
        <v>8</v>
      </c>
      <c r="F16" s="57">
        <v>9</v>
      </c>
      <c r="G16" s="57">
        <v>9</v>
      </c>
      <c r="H16" s="57">
        <v>5</v>
      </c>
      <c r="I16" s="6">
        <f t="shared" si="0"/>
        <v>8.1999999999999993</v>
      </c>
      <c r="J16" s="43"/>
    </row>
    <row r="17" spans="1:12" x14ac:dyDescent="0.25">
      <c r="A17" s="10">
        <v>45997</v>
      </c>
      <c r="B17" s="11">
        <v>3</v>
      </c>
      <c r="C17" s="6">
        <v>9</v>
      </c>
      <c r="D17" s="6" t="s">
        <v>41</v>
      </c>
      <c r="E17" s="57">
        <v>8</v>
      </c>
      <c r="F17" s="57">
        <v>8</v>
      </c>
      <c r="G17" s="57">
        <v>8</v>
      </c>
      <c r="H17" s="57">
        <v>5</v>
      </c>
      <c r="I17" s="6">
        <f t="shared" si="0"/>
        <v>7.85</v>
      </c>
      <c r="J17" s="43"/>
    </row>
    <row r="18" spans="1:12" x14ac:dyDescent="0.25">
      <c r="A18" s="10">
        <v>46004</v>
      </c>
      <c r="B18" s="11">
        <v>3</v>
      </c>
      <c r="C18" s="6">
        <v>10</v>
      </c>
      <c r="D18" s="6" t="s">
        <v>41</v>
      </c>
      <c r="E18" s="58">
        <v>8</v>
      </c>
      <c r="F18" s="58">
        <v>8</v>
      </c>
      <c r="G18" s="58">
        <v>8</v>
      </c>
      <c r="H18" s="58">
        <v>5</v>
      </c>
      <c r="I18" s="6">
        <f t="shared" si="0"/>
        <v>7.85</v>
      </c>
      <c r="J18" s="43"/>
    </row>
    <row r="19" spans="1:12" x14ac:dyDescent="0.25">
      <c r="A19" s="10">
        <v>46011</v>
      </c>
      <c r="B19" s="11">
        <v>4</v>
      </c>
      <c r="C19" s="6">
        <v>11</v>
      </c>
      <c r="D19" s="6" t="s">
        <v>41</v>
      </c>
      <c r="E19" s="58">
        <v>6</v>
      </c>
      <c r="F19" s="58">
        <v>7</v>
      </c>
      <c r="G19" s="58">
        <v>9</v>
      </c>
      <c r="H19" s="58">
        <v>5</v>
      </c>
      <c r="I19" s="6">
        <f t="shared" si="0"/>
        <v>6.5</v>
      </c>
      <c r="J19" s="43"/>
    </row>
    <row r="20" spans="1:12" x14ac:dyDescent="0.25">
      <c r="A20" s="10">
        <v>46032</v>
      </c>
      <c r="B20" s="11"/>
      <c r="C20" s="6"/>
      <c r="E20" s="65" t="s">
        <v>138</v>
      </c>
      <c r="F20" s="65" t="s">
        <v>138</v>
      </c>
      <c r="G20" s="65" t="s">
        <v>138</v>
      </c>
      <c r="H20" s="65" t="s">
        <v>138</v>
      </c>
      <c r="J20" s="43" t="s">
        <v>150</v>
      </c>
    </row>
    <row r="21" spans="1:12" x14ac:dyDescent="0.25">
      <c r="A21" s="10">
        <v>46039</v>
      </c>
      <c r="B21" s="11">
        <v>3</v>
      </c>
      <c r="C21" s="6">
        <v>12</v>
      </c>
      <c r="D21" s="6" t="s">
        <v>41</v>
      </c>
      <c r="E21" s="57">
        <v>8</v>
      </c>
      <c r="F21" s="57">
        <v>8</v>
      </c>
      <c r="G21" s="57">
        <v>10</v>
      </c>
      <c r="H21" s="57">
        <v>8</v>
      </c>
      <c r="I21" s="6">
        <f t="shared" si="0"/>
        <v>8.1999999999999993</v>
      </c>
      <c r="J21" s="43"/>
    </row>
    <row r="22" spans="1:12" x14ac:dyDescent="0.25">
      <c r="A22" s="10">
        <v>46046</v>
      </c>
      <c r="B22" s="11">
        <v>4</v>
      </c>
      <c r="C22" s="6">
        <v>13</v>
      </c>
      <c r="D22" s="6">
        <v>1</v>
      </c>
      <c r="E22" s="56">
        <v>9</v>
      </c>
      <c r="F22" s="56">
        <v>10</v>
      </c>
      <c r="G22" s="56">
        <v>9</v>
      </c>
      <c r="H22" s="56">
        <v>4</v>
      </c>
      <c r="I22" s="6">
        <f t="shared" si="0"/>
        <v>8.9999999999999982</v>
      </c>
      <c r="J22" s="43"/>
    </row>
    <row r="23" spans="1:12" x14ac:dyDescent="0.25">
      <c r="A23" s="10">
        <v>46053</v>
      </c>
      <c r="B23" s="11">
        <v>4</v>
      </c>
      <c r="C23" s="6">
        <v>13</v>
      </c>
      <c r="D23" s="6">
        <v>2</v>
      </c>
      <c r="E23" s="56">
        <v>8</v>
      </c>
      <c r="F23" s="56">
        <v>9</v>
      </c>
      <c r="G23" s="56">
        <v>9</v>
      </c>
      <c r="H23" s="56">
        <v>5</v>
      </c>
      <c r="I23" s="6">
        <f t="shared" ref="I23:I27" si="1">0.6*E23+0.25*F23+0.1*G23+0.05*H23</f>
        <v>8.1999999999999993</v>
      </c>
      <c r="J23" s="43"/>
    </row>
    <row r="24" spans="1:12" x14ac:dyDescent="0.25">
      <c r="A24" s="10">
        <v>46060</v>
      </c>
      <c r="B24" s="11"/>
      <c r="C24" s="6">
        <v>14</v>
      </c>
      <c r="D24" s="6" t="s">
        <v>41</v>
      </c>
      <c r="E24" s="12"/>
      <c r="F24" s="12"/>
      <c r="G24" s="12"/>
      <c r="H24" s="12"/>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12"/>
      <c r="F27" s="12"/>
      <c r="G27" s="12"/>
      <c r="H27" s="12"/>
      <c r="I27" s="6">
        <f t="shared" si="1"/>
        <v>0</v>
      </c>
      <c r="J27" s="43"/>
    </row>
    <row r="28" spans="1:12" x14ac:dyDescent="0.25">
      <c r="A28" s="10">
        <v>46088</v>
      </c>
      <c r="B28" s="11"/>
      <c r="C28" s="6">
        <v>16</v>
      </c>
      <c r="D28" s="6">
        <v>2</v>
      </c>
      <c r="E28" s="57"/>
      <c r="F28" s="57"/>
      <c r="G28" s="57"/>
      <c r="H28" s="57"/>
      <c r="J28" s="43"/>
    </row>
    <row r="29" spans="1:12" x14ac:dyDescent="0.25">
      <c r="A29" s="6"/>
      <c r="B29" s="10"/>
      <c r="C29" s="1"/>
      <c r="D29" s="1"/>
      <c r="E29" s="13"/>
      <c r="F29" s="13"/>
      <c r="G29" s="13"/>
      <c r="H29" s="13"/>
      <c r="I29" s="13"/>
      <c r="J29" s="13"/>
    </row>
    <row r="30" spans="1:12" x14ac:dyDescent="0.25">
      <c r="A30" s="1" t="s">
        <v>35</v>
      </c>
      <c r="C30" s="6"/>
      <c r="E30" s="13">
        <f>SUM(E10:E28)</f>
        <v>98</v>
      </c>
      <c r="F30" s="13">
        <f>SUM(F10:F28)</f>
        <v>106</v>
      </c>
      <c r="G30" s="13">
        <f>SUM(G10:G28)</f>
        <v>111</v>
      </c>
      <c r="H30" s="13">
        <f>SUM(H10:H28)</f>
        <v>72</v>
      </c>
      <c r="I30" s="14">
        <f>0.6*E30+0.25*F30+0.1*G30+0.05*H30</f>
        <v>100</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4.523076923076923</v>
      </c>
      <c r="F32" s="13">
        <f>+F30/($B$31*10)*'Summary All Grounds'!$H$6</f>
        <v>2.0384615384615383</v>
      </c>
      <c r="G32" s="13">
        <f>+G30/($B$31*10)*'Summary All Grounds'!$I$6</f>
        <v>0.85384615384615381</v>
      </c>
      <c r="H32" s="13">
        <f>+H30/($B$31*10)*'Summary All Grounds'!$J$6</f>
        <v>0.27692307692307694</v>
      </c>
      <c r="I32" s="13">
        <f>SUM(E32:H32)</f>
        <v>7.6923076923076916</v>
      </c>
      <c r="J32" s="13"/>
    </row>
    <row r="33" spans="1:12" x14ac:dyDescent="0.25">
      <c r="A33" s="6"/>
      <c r="B33" s="10"/>
      <c r="C33" s="6"/>
      <c r="E33" s="13"/>
      <c r="F33" s="13"/>
      <c r="G33" s="13"/>
      <c r="H33" s="13"/>
      <c r="I33" s="13"/>
      <c r="J33" s="13"/>
    </row>
    <row r="34" spans="1:12" x14ac:dyDescent="0.25">
      <c r="A34" s="6"/>
      <c r="B34" s="10"/>
      <c r="C34" s="6"/>
      <c r="E34" s="6" t="s">
        <v>14</v>
      </c>
      <c r="I34" s="13">
        <f>+I30/B31</f>
        <v>7.6923076923076925</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topLeftCell="B1">
      <pane ySplit="4" topLeftCell="A5" activePane="bottomLeft" state="frozen"/>
      <selection pane="bottomLeft" activeCell="H21" sqref="H21"/>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5" bottom="0.98425196850393704" header="0.51181102362204722" footer="0.51181102362204722"/>
  <pageSetup paperSize="9"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Q38"/>
  <sheetViews>
    <sheetView zoomScaleNormal="100" workbookViewId="0">
      <pane ySplit="3" topLeftCell="A4" activePane="bottomLeft" state="frozen"/>
      <selection activeCell="B8" sqref="B8"/>
      <selection pane="bottomLeft" activeCell="J23" sqref="J23"/>
    </sheetView>
  </sheetViews>
  <sheetFormatPr defaultColWidth="9.140625" defaultRowHeight="15" x14ac:dyDescent="0.25"/>
  <cols>
    <col min="1" max="1" width="10.14062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68</v>
      </c>
      <c r="C2" s="47"/>
      <c r="D2" s="47"/>
      <c r="E2" s="47"/>
      <c r="F2" s="82" t="s">
        <v>28</v>
      </c>
      <c r="G2" s="82"/>
      <c r="H2" s="48">
        <f>+I34</f>
        <v>8.069230769230769</v>
      </c>
      <c r="I2" s="46"/>
      <c r="J2" s="42"/>
    </row>
    <row r="3" spans="1:17" x14ac:dyDescent="0.25">
      <c r="A3" s="46" t="s">
        <v>29</v>
      </c>
      <c r="B3" s="46" t="s">
        <v>69</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49</v>
      </c>
      <c r="E7" s="56">
        <v>8</v>
      </c>
      <c r="F7" s="56">
        <v>8</v>
      </c>
      <c r="G7" s="56">
        <v>8</v>
      </c>
      <c r="H7" s="56">
        <v>10</v>
      </c>
      <c r="I7" s="6">
        <f t="shared" ref="I7:I9" si="0">0.6*E7+0.25*F7+0.1*G7+0.05*H7</f>
        <v>8.1</v>
      </c>
      <c r="J7" s="43"/>
      <c r="O7" s="11"/>
    </row>
    <row r="8" spans="1:17" x14ac:dyDescent="0.25">
      <c r="A8" s="10">
        <v>45934</v>
      </c>
      <c r="B8" s="11" t="s">
        <v>132</v>
      </c>
      <c r="C8" s="6">
        <v>2</v>
      </c>
      <c r="D8" s="6" t="s">
        <v>41</v>
      </c>
      <c r="E8" s="56">
        <v>9</v>
      </c>
      <c r="F8" s="56">
        <v>9</v>
      </c>
      <c r="G8" s="56">
        <v>8</v>
      </c>
      <c r="H8" s="56">
        <v>10</v>
      </c>
      <c r="I8" s="6">
        <f t="shared" si="0"/>
        <v>8.9499999999999993</v>
      </c>
      <c r="J8" s="43"/>
      <c r="O8" s="11"/>
    </row>
    <row r="9" spans="1:17" x14ac:dyDescent="0.25">
      <c r="A9" s="10">
        <v>45941</v>
      </c>
      <c r="B9" s="11">
        <v>4</v>
      </c>
      <c r="C9" s="6">
        <v>3</v>
      </c>
      <c r="D9" s="6" t="s">
        <v>41</v>
      </c>
      <c r="E9" s="56">
        <v>9</v>
      </c>
      <c r="F9" s="56">
        <v>9</v>
      </c>
      <c r="G9" s="56">
        <v>9</v>
      </c>
      <c r="H9" s="56">
        <v>5</v>
      </c>
      <c r="I9" s="6">
        <f t="shared" si="0"/>
        <v>8.7999999999999989</v>
      </c>
      <c r="J9" s="43"/>
      <c r="O9" s="11"/>
    </row>
    <row r="10" spans="1:17" x14ac:dyDescent="0.25">
      <c r="A10" s="10">
        <v>45948</v>
      </c>
      <c r="B10" s="11">
        <v>4</v>
      </c>
      <c r="C10" s="6">
        <v>4</v>
      </c>
      <c r="D10" s="6">
        <v>1</v>
      </c>
      <c r="E10" s="56">
        <v>9</v>
      </c>
      <c r="F10" s="56">
        <v>9</v>
      </c>
      <c r="G10" s="56">
        <v>9</v>
      </c>
      <c r="H10" s="56">
        <v>10</v>
      </c>
      <c r="I10" s="6">
        <f t="shared" ref="I10:I28" si="1">0.6*E10+0.25*F10+0.1*G10+0.05*H10</f>
        <v>9.0499999999999989</v>
      </c>
      <c r="J10" s="43"/>
      <c r="N10" s="10"/>
      <c r="O10" s="11"/>
      <c r="P10" s="6"/>
      <c r="Q10" s="6"/>
    </row>
    <row r="11" spans="1:17" x14ac:dyDescent="0.25">
      <c r="A11" s="10">
        <v>45955</v>
      </c>
      <c r="B11" s="11">
        <v>4</v>
      </c>
      <c r="C11" s="6">
        <v>4</v>
      </c>
      <c r="D11" s="6">
        <v>2</v>
      </c>
      <c r="E11" s="56">
        <v>9</v>
      </c>
      <c r="F11" s="56">
        <v>9</v>
      </c>
      <c r="G11" s="56">
        <v>9</v>
      </c>
      <c r="H11" s="56">
        <v>10</v>
      </c>
      <c r="I11" s="6">
        <f t="shared" si="1"/>
        <v>9.0499999999999989</v>
      </c>
      <c r="J11" s="43"/>
    </row>
    <row r="12" spans="1:17" x14ac:dyDescent="0.25">
      <c r="A12" s="10">
        <v>45962</v>
      </c>
      <c r="B12" s="11">
        <v>3</v>
      </c>
      <c r="C12" s="6">
        <v>5</v>
      </c>
      <c r="D12" s="6" t="s">
        <v>41</v>
      </c>
      <c r="E12" s="56">
        <v>8</v>
      </c>
      <c r="F12" s="56">
        <v>8</v>
      </c>
      <c r="G12" s="56">
        <v>8</v>
      </c>
      <c r="H12" s="56">
        <v>5</v>
      </c>
      <c r="I12" s="6">
        <f t="shared" si="1"/>
        <v>7.85</v>
      </c>
      <c r="J12" s="43"/>
    </row>
    <row r="13" spans="1:17" x14ac:dyDescent="0.25">
      <c r="A13" s="10">
        <v>45969</v>
      </c>
      <c r="B13" s="11">
        <v>4</v>
      </c>
      <c r="C13" s="6">
        <v>6</v>
      </c>
      <c r="D13" s="6">
        <v>1</v>
      </c>
      <c r="E13" s="56">
        <v>8</v>
      </c>
      <c r="F13" s="56">
        <v>8</v>
      </c>
      <c r="G13" s="56">
        <v>6</v>
      </c>
      <c r="H13" s="56">
        <v>7</v>
      </c>
      <c r="I13" s="6">
        <f t="shared" si="1"/>
        <v>7.75</v>
      </c>
      <c r="J13" s="43"/>
    </row>
    <row r="14" spans="1:17" x14ac:dyDescent="0.25">
      <c r="A14" s="10">
        <v>45976</v>
      </c>
      <c r="B14" s="11">
        <v>4</v>
      </c>
      <c r="C14" s="6">
        <v>6</v>
      </c>
      <c r="D14" s="6">
        <v>2</v>
      </c>
      <c r="E14" s="56">
        <v>8</v>
      </c>
      <c r="F14" s="56">
        <v>8</v>
      </c>
      <c r="G14" s="56">
        <v>7</v>
      </c>
      <c r="H14" s="56">
        <v>8</v>
      </c>
      <c r="I14" s="6">
        <f t="shared" si="1"/>
        <v>7.9</v>
      </c>
      <c r="J14" s="43"/>
    </row>
    <row r="15" spans="1:17" x14ac:dyDescent="0.25">
      <c r="A15" s="10">
        <v>45983</v>
      </c>
      <c r="B15" s="11">
        <v>3</v>
      </c>
      <c r="C15" s="6">
        <v>7</v>
      </c>
      <c r="D15" s="6" t="s">
        <v>41</v>
      </c>
      <c r="E15" s="56">
        <v>8</v>
      </c>
      <c r="F15" s="56">
        <v>8</v>
      </c>
      <c r="G15" s="56">
        <v>8</v>
      </c>
      <c r="H15" s="56">
        <v>5</v>
      </c>
      <c r="I15" s="6">
        <f t="shared" si="1"/>
        <v>7.85</v>
      </c>
      <c r="J15" s="43"/>
    </row>
    <row r="16" spans="1:17" x14ac:dyDescent="0.25">
      <c r="A16" s="10">
        <v>45990</v>
      </c>
      <c r="B16" s="11">
        <v>4</v>
      </c>
      <c r="C16" s="6">
        <v>8</v>
      </c>
      <c r="D16" s="6" t="s">
        <v>41</v>
      </c>
      <c r="E16" s="56">
        <v>7</v>
      </c>
      <c r="F16" s="56">
        <v>7</v>
      </c>
      <c r="G16" s="56">
        <v>7</v>
      </c>
      <c r="H16" s="56">
        <v>8</v>
      </c>
      <c r="I16" s="6">
        <f t="shared" si="1"/>
        <v>7.0500000000000007</v>
      </c>
      <c r="J16" s="43"/>
    </row>
    <row r="17" spans="1:12" x14ac:dyDescent="0.25">
      <c r="A17" s="10">
        <v>45997</v>
      </c>
      <c r="B17" s="11">
        <v>4</v>
      </c>
      <c r="C17" s="6">
        <v>9</v>
      </c>
      <c r="D17" s="6" t="s">
        <v>41</v>
      </c>
      <c r="E17" s="58">
        <v>7</v>
      </c>
      <c r="F17" s="58">
        <v>8</v>
      </c>
      <c r="G17" s="58">
        <v>8</v>
      </c>
      <c r="H17" s="58">
        <v>10</v>
      </c>
      <c r="I17" s="6">
        <f t="shared" si="1"/>
        <v>7.5</v>
      </c>
      <c r="J17" s="43"/>
    </row>
    <row r="18" spans="1:12" x14ac:dyDescent="0.25">
      <c r="A18" s="10">
        <v>46004</v>
      </c>
      <c r="B18" s="11">
        <v>3</v>
      </c>
      <c r="C18" s="6">
        <v>10</v>
      </c>
      <c r="D18" s="6" t="s">
        <v>41</v>
      </c>
      <c r="E18" s="58">
        <v>6</v>
      </c>
      <c r="F18" s="58">
        <v>8</v>
      </c>
      <c r="G18" s="58">
        <v>8</v>
      </c>
      <c r="H18" s="58">
        <v>10</v>
      </c>
      <c r="I18" s="6">
        <f t="shared" si="1"/>
        <v>6.8999999999999995</v>
      </c>
      <c r="J18" s="43"/>
    </row>
    <row r="19" spans="1:12" x14ac:dyDescent="0.25">
      <c r="A19" s="10">
        <v>46011</v>
      </c>
      <c r="B19" s="11">
        <v>3</v>
      </c>
      <c r="C19" s="6">
        <v>11</v>
      </c>
      <c r="D19" s="6" t="s">
        <v>41</v>
      </c>
      <c r="E19" s="58">
        <v>8</v>
      </c>
      <c r="F19" s="58">
        <v>7</v>
      </c>
      <c r="G19" s="58">
        <v>8</v>
      </c>
      <c r="H19" s="58">
        <v>5</v>
      </c>
      <c r="I19" s="6">
        <f t="shared" si="1"/>
        <v>7.6</v>
      </c>
      <c r="J19" s="43"/>
    </row>
    <row r="20" spans="1:12" x14ac:dyDescent="0.25">
      <c r="A20" s="10">
        <v>46032</v>
      </c>
      <c r="B20" s="11"/>
      <c r="C20" s="6"/>
      <c r="E20" s="65" t="s">
        <v>138</v>
      </c>
      <c r="F20" s="65" t="s">
        <v>138</v>
      </c>
      <c r="G20" s="65" t="s">
        <v>138</v>
      </c>
      <c r="H20" s="65" t="s">
        <v>138</v>
      </c>
      <c r="J20" s="43" t="s">
        <v>150</v>
      </c>
    </row>
    <row r="21" spans="1:12" x14ac:dyDescent="0.25">
      <c r="A21" s="10">
        <v>46039</v>
      </c>
      <c r="B21" s="11">
        <v>4</v>
      </c>
      <c r="C21" s="6">
        <v>12</v>
      </c>
      <c r="D21" s="6" t="s">
        <v>41</v>
      </c>
      <c r="E21" s="56">
        <v>9</v>
      </c>
      <c r="F21" s="56">
        <v>8</v>
      </c>
      <c r="G21" s="56">
        <v>8</v>
      </c>
      <c r="H21" s="56">
        <v>9</v>
      </c>
      <c r="I21" s="6">
        <f t="shared" si="1"/>
        <v>8.6499999999999986</v>
      </c>
      <c r="J21" s="43"/>
    </row>
    <row r="22" spans="1:12" x14ac:dyDescent="0.25">
      <c r="A22" s="10">
        <v>46046</v>
      </c>
      <c r="B22" s="11">
        <v>3</v>
      </c>
      <c r="C22" s="6">
        <v>13</v>
      </c>
      <c r="D22" s="6">
        <v>1</v>
      </c>
      <c r="E22" s="56">
        <v>9</v>
      </c>
      <c r="F22" s="56">
        <v>10</v>
      </c>
      <c r="G22" s="56">
        <v>9</v>
      </c>
      <c r="H22" s="56">
        <v>5</v>
      </c>
      <c r="I22" s="6">
        <f t="shared" si="1"/>
        <v>9.0499999999999989</v>
      </c>
      <c r="J22" s="43"/>
    </row>
    <row r="23" spans="1:12" x14ac:dyDescent="0.25">
      <c r="A23" s="10">
        <v>46053</v>
      </c>
      <c r="B23" s="11">
        <v>3</v>
      </c>
      <c r="C23" s="6">
        <v>13</v>
      </c>
      <c r="D23" s="6">
        <v>2</v>
      </c>
      <c r="E23" s="56">
        <v>8</v>
      </c>
      <c r="F23" s="56">
        <v>10</v>
      </c>
      <c r="G23" s="56">
        <v>9</v>
      </c>
      <c r="H23" s="56">
        <v>10</v>
      </c>
      <c r="I23" s="6">
        <f t="shared" si="1"/>
        <v>8.6999999999999993</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8"/>
      <c r="F25" s="58"/>
      <c r="G25" s="58"/>
      <c r="H25" s="58"/>
      <c r="I25" s="6">
        <f t="shared" si="1"/>
        <v>0</v>
      </c>
      <c r="J25" s="43"/>
    </row>
    <row r="26" spans="1:12" x14ac:dyDescent="0.25">
      <c r="A26" s="10">
        <v>46074</v>
      </c>
      <c r="B26" s="11"/>
      <c r="C26" s="6">
        <v>15</v>
      </c>
      <c r="D26" s="6">
        <v>2</v>
      </c>
      <c r="E26" s="56"/>
      <c r="F26" s="56"/>
      <c r="G26" s="56"/>
      <c r="H26" s="56"/>
      <c r="I26" s="6">
        <f t="shared" si="1"/>
        <v>0</v>
      </c>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104</v>
      </c>
      <c r="F30" s="13">
        <f>SUM(F10:F28)</f>
        <v>108</v>
      </c>
      <c r="G30" s="13">
        <f>SUM(G10:G28)</f>
        <v>104</v>
      </c>
      <c r="H30" s="13">
        <f>SUM(H10:H28)</f>
        <v>102</v>
      </c>
      <c r="I30" s="14">
        <f>0.6*E30+0.25*F30+0.1*G30+0.05*H30</f>
        <v>104.9</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4.8000000000000007</v>
      </c>
      <c r="F32" s="13">
        <f>+F30/($B$31*10)*'Summary All Grounds'!$H$6</f>
        <v>2.0769230769230771</v>
      </c>
      <c r="G32" s="13">
        <f>+G30/($B$31*10)*'Summary All Grounds'!$I$6</f>
        <v>0.8</v>
      </c>
      <c r="H32" s="13">
        <f>+H30/($B$31*10)*'Summary All Grounds'!$J$6</f>
        <v>0.3923076923076923</v>
      </c>
      <c r="I32" s="13">
        <f>SUM(E32:H32)</f>
        <v>8.069230769230769</v>
      </c>
      <c r="J32" s="13"/>
    </row>
    <row r="33" spans="1:12" x14ac:dyDescent="0.25">
      <c r="A33" s="6"/>
      <c r="B33" s="10"/>
      <c r="C33" s="6"/>
      <c r="E33" s="13"/>
      <c r="F33" s="13"/>
      <c r="G33" s="13"/>
      <c r="H33" s="13"/>
      <c r="I33" s="13"/>
      <c r="J33" s="13"/>
    </row>
    <row r="34" spans="1:12" x14ac:dyDescent="0.25">
      <c r="A34" s="6"/>
      <c r="B34" s="10"/>
      <c r="C34" s="6"/>
      <c r="E34" s="6" t="s">
        <v>14</v>
      </c>
      <c r="I34" s="13">
        <f>+I30/B31</f>
        <v>8.069230769230769</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1" bottom="0.98425196850393704" header="0.51181102362204722" footer="0.51181102362204722"/>
  <pageSetup paperSize="9"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dimension ref="A1:Q39"/>
  <sheetViews>
    <sheetView zoomScaleNormal="100" workbookViewId="0">
      <pane ySplit="3" topLeftCell="A5" activePane="bottomLeft" state="frozen"/>
      <selection activeCell="E10" sqref="E10"/>
      <selection pane="bottomLeft" activeCell="J24" sqref="J24"/>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t="s">
        <v>147</v>
      </c>
      <c r="G1" s="47"/>
      <c r="H1" s="47">
        <f>+SUM(I10:I29)</f>
        <v>113.60000000000001</v>
      </c>
      <c r="I1" s="47"/>
      <c r="J1" s="4"/>
    </row>
    <row r="2" spans="1:17" x14ac:dyDescent="0.25">
      <c r="A2" s="46" t="s">
        <v>26</v>
      </c>
      <c r="B2" s="46" t="s">
        <v>70</v>
      </c>
      <c r="C2" s="47"/>
      <c r="D2" s="47"/>
      <c r="E2" s="47"/>
      <c r="F2" s="82" t="s">
        <v>28</v>
      </c>
      <c r="G2" s="82"/>
      <c r="H2" s="48">
        <f>+I35</f>
        <v>8.7535714285714281</v>
      </c>
      <c r="I2" s="46"/>
      <c r="J2" s="42"/>
    </row>
    <row r="3" spans="1:17" x14ac:dyDescent="0.25">
      <c r="A3" s="46" t="s">
        <v>29</v>
      </c>
      <c r="B3" s="46" t="s">
        <v>71</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131</v>
      </c>
      <c r="C7" s="6">
        <v>1</v>
      </c>
      <c r="D7" s="6" t="s">
        <v>49</v>
      </c>
      <c r="E7" s="12">
        <v>8</v>
      </c>
      <c r="F7" s="12">
        <v>9</v>
      </c>
      <c r="G7" s="12">
        <v>8</v>
      </c>
      <c r="H7" s="12">
        <v>5</v>
      </c>
      <c r="I7" s="6">
        <f>0.6*E7+0.25*F7+0.1*G7+0.05*H7</f>
        <v>8.1</v>
      </c>
      <c r="J7" s="43"/>
      <c r="O7" s="11"/>
    </row>
    <row r="8" spans="1:17" x14ac:dyDescent="0.25">
      <c r="A8" s="10">
        <v>45934</v>
      </c>
      <c r="B8" s="11" t="s">
        <v>132</v>
      </c>
      <c r="C8" s="6">
        <v>2</v>
      </c>
      <c r="D8" s="6" t="s">
        <v>41</v>
      </c>
      <c r="E8" s="56">
        <v>7</v>
      </c>
      <c r="F8" s="56">
        <v>7</v>
      </c>
      <c r="G8" s="56">
        <v>8</v>
      </c>
      <c r="H8" s="56">
        <v>10</v>
      </c>
      <c r="I8" s="6">
        <f t="shared" ref="I8:I29" si="0">0.6*E8+0.25*F8+0.1*G8+0.05*H8</f>
        <v>7.25</v>
      </c>
      <c r="J8" s="43"/>
      <c r="O8" s="11"/>
    </row>
    <row r="9" spans="1:17" x14ac:dyDescent="0.25">
      <c r="A9" s="10">
        <v>45941</v>
      </c>
      <c r="B9" s="11">
        <v>2</v>
      </c>
      <c r="C9" s="6">
        <v>3</v>
      </c>
      <c r="D9" s="6" t="s">
        <v>41</v>
      </c>
      <c r="E9" s="56">
        <v>10</v>
      </c>
      <c r="F9" s="56">
        <v>10</v>
      </c>
      <c r="G9" s="56">
        <v>8</v>
      </c>
      <c r="H9" s="56">
        <v>10</v>
      </c>
      <c r="I9" s="6">
        <f t="shared" si="0"/>
        <v>9.8000000000000007</v>
      </c>
      <c r="J9" s="43"/>
      <c r="O9" s="11"/>
    </row>
    <row r="10" spans="1:17" x14ac:dyDescent="0.25">
      <c r="A10" s="10">
        <v>45948</v>
      </c>
      <c r="B10" s="11">
        <v>1</v>
      </c>
      <c r="C10" s="6">
        <v>4</v>
      </c>
      <c r="D10" s="6">
        <v>1</v>
      </c>
      <c r="E10" s="12">
        <v>9</v>
      </c>
      <c r="F10" s="12">
        <v>9</v>
      </c>
      <c r="G10" s="12">
        <v>7</v>
      </c>
      <c r="H10" s="12">
        <v>10</v>
      </c>
      <c r="I10" s="6">
        <f t="shared" si="0"/>
        <v>8.85</v>
      </c>
      <c r="J10" s="43"/>
      <c r="N10" s="10"/>
      <c r="O10" s="11"/>
      <c r="P10" s="6"/>
      <c r="Q10" s="6"/>
    </row>
    <row r="11" spans="1:17" x14ac:dyDescent="0.25">
      <c r="A11" s="10">
        <v>45955</v>
      </c>
      <c r="B11" s="11">
        <v>1</v>
      </c>
      <c r="C11" s="6">
        <v>4</v>
      </c>
      <c r="D11" s="6">
        <v>2</v>
      </c>
      <c r="E11" s="12">
        <v>9</v>
      </c>
      <c r="F11" s="12">
        <v>9</v>
      </c>
      <c r="G11" s="12">
        <v>7</v>
      </c>
      <c r="H11" s="12">
        <v>10</v>
      </c>
      <c r="I11" s="6">
        <f t="shared" si="0"/>
        <v>8.85</v>
      </c>
      <c r="J11" s="43"/>
    </row>
    <row r="12" spans="1:17" x14ac:dyDescent="0.25">
      <c r="A12" s="10">
        <v>45962</v>
      </c>
      <c r="B12" s="11">
        <v>2</v>
      </c>
      <c r="C12" s="6">
        <v>5</v>
      </c>
      <c r="D12" s="6" t="s">
        <v>41</v>
      </c>
      <c r="E12" s="56">
        <v>8</v>
      </c>
      <c r="F12" s="56">
        <v>7</v>
      </c>
      <c r="G12" s="56">
        <v>9</v>
      </c>
      <c r="H12" s="56">
        <v>10</v>
      </c>
      <c r="I12" s="6">
        <f t="shared" si="0"/>
        <v>7.95</v>
      </c>
      <c r="J12" s="43"/>
    </row>
    <row r="13" spans="1:17" x14ac:dyDescent="0.25">
      <c r="A13" s="10">
        <v>45969</v>
      </c>
      <c r="B13" s="11">
        <v>1</v>
      </c>
      <c r="C13" s="6">
        <v>6</v>
      </c>
      <c r="D13" s="6">
        <v>1</v>
      </c>
      <c r="E13" s="56">
        <v>7</v>
      </c>
      <c r="F13" s="56">
        <v>10</v>
      </c>
      <c r="G13" s="56">
        <v>8</v>
      </c>
      <c r="H13" s="56">
        <v>8</v>
      </c>
      <c r="I13" s="6">
        <f t="shared" si="0"/>
        <v>7.9</v>
      </c>
      <c r="J13" s="43"/>
    </row>
    <row r="14" spans="1:17" x14ac:dyDescent="0.25">
      <c r="A14" s="10">
        <v>45976</v>
      </c>
      <c r="B14" s="11">
        <v>1</v>
      </c>
      <c r="C14" s="6">
        <v>6</v>
      </c>
      <c r="D14" s="6">
        <v>2</v>
      </c>
      <c r="E14" s="56">
        <v>8</v>
      </c>
      <c r="F14" s="56">
        <v>10</v>
      </c>
      <c r="G14" s="56">
        <v>8</v>
      </c>
      <c r="H14" s="56">
        <v>8</v>
      </c>
      <c r="I14" s="6">
        <f t="shared" si="0"/>
        <v>8.5</v>
      </c>
      <c r="J14" s="43"/>
    </row>
    <row r="15" spans="1:17" x14ac:dyDescent="0.25">
      <c r="A15" s="10">
        <v>45983</v>
      </c>
      <c r="B15" s="11">
        <v>1</v>
      </c>
      <c r="C15" s="6">
        <v>7</v>
      </c>
      <c r="D15" s="6">
        <v>1</v>
      </c>
      <c r="E15" s="12">
        <v>9</v>
      </c>
      <c r="F15" s="12">
        <v>10</v>
      </c>
      <c r="G15" s="12">
        <v>8</v>
      </c>
      <c r="H15" s="12">
        <v>5</v>
      </c>
      <c r="I15" s="6">
        <f t="shared" si="0"/>
        <v>8.9499999999999993</v>
      </c>
      <c r="J15" s="43"/>
    </row>
    <row r="16" spans="1:17" x14ac:dyDescent="0.25">
      <c r="A16" s="10">
        <v>45984</v>
      </c>
      <c r="B16" s="11">
        <v>1</v>
      </c>
      <c r="C16" s="6">
        <v>7</v>
      </c>
      <c r="D16" s="6">
        <v>2</v>
      </c>
      <c r="E16" s="12">
        <v>9</v>
      </c>
      <c r="F16" s="12">
        <v>10</v>
      </c>
      <c r="G16" s="12">
        <v>8</v>
      </c>
      <c r="H16" s="12">
        <v>5</v>
      </c>
      <c r="J16" s="43" t="s">
        <v>140</v>
      </c>
    </row>
    <row r="17" spans="1:12" x14ac:dyDescent="0.25">
      <c r="A17" s="10">
        <v>45990</v>
      </c>
      <c r="B17" s="11">
        <v>2</v>
      </c>
      <c r="C17" s="6">
        <v>8</v>
      </c>
      <c r="D17" s="6" t="s">
        <v>41</v>
      </c>
      <c r="E17" s="57">
        <v>10</v>
      </c>
      <c r="F17" s="57">
        <v>10</v>
      </c>
      <c r="G17" s="57">
        <v>10</v>
      </c>
      <c r="H17" s="57">
        <v>10</v>
      </c>
      <c r="I17" s="6">
        <f t="shared" si="0"/>
        <v>10</v>
      </c>
      <c r="J17" s="43"/>
    </row>
    <row r="18" spans="1:12" x14ac:dyDescent="0.25">
      <c r="A18" s="10">
        <v>45997</v>
      </c>
      <c r="B18" s="11">
        <v>2</v>
      </c>
      <c r="C18" s="6">
        <v>9</v>
      </c>
      <c r="D18" s="6" t="s">
        <v>41</v>
      </c>
      <c r="E18" s="57">
        <v>10</v>
      </c>
      <c r="F18" s="57">
        <v>10</v>
      </c>
      <c r="G18" s="57">
        <v>10</v>
      </c>
      <c r="H18" s="57">
        <v>10</v>
      </c>
      <c r="I18" s="6">
        <f t="shared" si="0"/>
        <v>10</v>
      </c>
      <c r="J18" s="43"/>
    </row>
    <row r="19" spans="1:12" x14ac:dyDescent="0.25">
      <c r="A19" s="10">
        <v>46004</v>
      </c>
      <c r="B19" s="11">
        <v>2</v>
      </c>
      <c r="C19" s="6">
        <v>10</v>
      </c>
      <c r="D19" s="6" t="s">
        <v>41</v>
      </c>
      <c r="E19" s="38">
        <v>7</v>
      </c>
      <c r="F19" s="38">
        <v>9</v>
      </c>
      <c r="G19" s="38">
        <v>7</v>
      </c>
      <c r="H19" s="38">
        <v>5</v>
      </c>
      <c r="I19" s="6">
        <f t="shared" si="0"/>
        <v>7.4</v>
      </c>
      <c r="J19" s="43"/>
    </row>
    <row r="20" spans="1:12" x14ac:dyDescent="0.25">
      <c r="A20" s="10">
        <v>46011</v>
      </c>
      <c r="B20" s="11">
        <v>2</v>
      </c>
      <c r="C20" s="6">
        <v>11</v>
      </c>
      <c r="D20" s="6" t="s">
        <v>41</v>
      </c>
      <c r="E20" s="58">
        <v>9</v>
      </c>
      <c r="F20" s="58">
        <v>8</v>
      </c>
      <c r="G20" s="58">
        <v>8</v>
      </c>
      <c r="H20" s="58">
        <v>7</v>
      </c>
      <c r="I20" s="6">
        <f t="shared" si="0"/>
        <v>8.5499999999999989</v>
      </c>
      <c r="J20" s="43"/>
    </row>
    <row r="21" spans="1:12" x14ac:dyDescent="0.25">
      <c r="A21" s="10">
        <v>46032</v>
      </c>
      <c r="B21" s="11"/>
      <c r="C21" s="6"/>
      <c r="E21" s="65" t="s">
        <v>138</v>
      </c>
      <c r="F21" s="65" t="s">
        <v>138</v>
      </c>
      <c r="G21" s="65" t="s">
        <v>138</v>
      </c>
      <c r="H21" s="65" t="s">
        <v>138</v>
      </c>
      <c r="J21" s="43" t="s">
        <v>150</v>
      </c>
    </row>
    <row r="22" spans="1:12" x14ac:dyDescent="0.25">
      <c r="A22" s="10">
        <v>46039</v>
      </c>
      <c r="B22" s="11">
        <v>3</v>
      </c>
      <c r="C22" s="6">
        <v>12</v>
      </c>
      <c r="D22" s="6" t="s">
        <v>41</v>
      </c>
      <c r="E22" s="56">
        <v>10</v>
      </c>
      <c r="F22" s="56">
        <v>10</v>
      </c>
      <c r="G22" s="56">
        <v>10</v>
      </c>
      <c r="H22" s="56">
        <v>10</v>
      </c>
      <c r="I22" s="6">
        <f t="shared" si="0"/>
        <v>10</v>
      </c>
      <c r="J22" s="43"/>
    </row>
    <row r="23" spans="1:12" x14ac:dyDescent="0.25">
      <c r="A23" s="10">
        <v>46046</v>
      </c>
      <c r="B23" s="11">
        <v>3</v>
      </c>
      <c r="C23" s="6">
        <v>13</v>
      </c>
      <c r="D23" s="6">
        <v>1</v>
      </c>
      <c r="E23" s="56">
        <v>8</v>
      </c>
      <c r="F23" s="56">
        <v>9</v>
      </c>
      <c r="G23" s="56">
        <v>9</v>
      </c>
      <c r="H23" s="56">
        <v>5</v>
      </c>
      <c r="I23" s="6">
        <f t="shared" si="0"/>
        <v>8.1999999999999993</v>
      </c>
      <c r="J23" s="43"/>
    </row>
    <row r="24" spans="1:12" x14ac:dyDescent="0.25">
      <c r="A24" s="10">
        <v>46053</v>
      </c>
      <c r="B24" s="11">
        <v>3</v>
      </c>
      <c r="C24" s="6">
        <v>13</v>
      </c>
      <c r="D24" s="6">
        <v>2</v>
      </c>
      <c r="E24" s="56">
        <v>8</v>
      </c>
      <c r="F24" s="56">
        <v>9</v>
      </c>
      <c r="G24" s="56">
        <v>9</v>
      </c>
      <c r="H24" s="56">
        <v>10</v>
      </c>
      <c r="I24" s="6">
        <f t="shared" si="0"/>
        <v>8.4499999999999993</v>
      </c>
      <c r="J24" s="43"/>
    </row>
    <row r="25" spans="1:12" x14ac:dyDescent="0.25">
      <c r="A25" s="10">
        <v>46060</v>
      </c>
      <c r="B25" s="11"/>
      <c r="C25" s="6">
        <v>14</v>
      </c>
      <c r="D25" s="6" t="s">
        <v>41</v>
      </c>
      <c r="E25" s="12"/>
      <c r="F25" s="12"/>
      <c r="G25" s="12"/>
      <c r="H25" s="12"/>
      <c r="I25" s="6">
        <f t="shared" si="0"/>
        <v>0</v>
      </c>
      <c r="J25" s="43"/>
    </row>
    <row r="26" spans="1:12" x14ac:dyDescent="0.25">
      <c r="A26" s="10">
        <v>46067</v>
      </c>
      <c r="B26" s="11"/>
      <c r="C26" s="6">
        <v>15</v>
      </c>
      <c r="D26" s="6">
        <v>1</v>
      </c>
      <c r="E26" s="12"/>
      <c r="F26" s="12"/>
      <c r="G26" s="12"/>
      <c r="H26" s="12"/>
      <c r="I26" s="6">
        <f t="shared" si="0"/>
        <v>0</v>
      </c>
      <c r="J26" s="43"/>
    </row>
    <row r="27" spans="1:12" x14ac:dyDescent="0.25">
      <c r="A27" s="10">
        <v>46074</v>
      </c>
      <c r="B27" s="11"/>
      <c r="C27" s="6">
        <v>15</v>
      </c>
      <c r="D27" s="6">
        <v>2</v>
      </c>
      <c r="E27" s="56"/>
      <c r="F27" s="56"/>
      <c r="G27" s="56"/>
      <c r="H27" s="56"/>
      <c r="I27" s="6">
        <f t="shared" si="0"/>
        <v>0</v>
      </c>
      <c r="J27" s="43"/>
    </row>
    <row r="28" spans="1:12" x14ac:dyDescent="0.25">
      <c r="A28" s="10">
        <v>46081</v>
      </c>
      <c r="B28" s="11"/>
      <c r="C28" s="6">
        <v>16</v>
      </c>
      <c r="D28" s="6">
        <v>1</v>
      </c>
      <c r="E28" s="56"/>
      <c r="F28" s="56"/>
      <c r="G28" s="56"/>
      <c r="H28" s="56"/>
      <c r="I28" s="6">
        <f t="shared" si="0"/>
        <v>0</v>
      </c>
      <c r="J28" s="43"/>
    </row>
    <row r="29" spans="1:12" x14ac:dyDescent="0.25">
      <c r="A29" s="10">
        <v>46088</v>
      </c>
      <c r="B29" s="11"/>
      <c r="C29" s="6">
        <v>16</v>
      </c>
      <c r="D29" s="6">
        <v>2</v>
      </c>
      <c r="E29" s="56"/>
      <c r="F29" s="56"/>
      <c r="G29" s="56"/>
      <c r="H29" s="56"/>
      <c r="I29" s="6">
        <f t="shared" si="0"/>
        <v>0</v>
      </c>
      <c r="J29" s="43"/>
    </row>
    <row r="30" spans="1:12" x14ac:dyDescent="0.25">
      <c r="A30" s="6"/>
      <c r="B30" s="10"/>
      <c r="C30" s="1"/>
      <c r="D30" s="1"/>
      <c r="E30" s="13"/>
      <c r="F30" s="13"/>
      <c r="G30" s="13"/>
      <c r="H30" s="13"/>
      <c r="I30" s="13"/>
      <c r="J30" s="13"/>
    </row>
    <row r="31" spans="1:12" x14ac:dyDescent="0.25">
      <c r="A31" s="1" t="s">
        <v>35</v>
      </c>
      <c r="C31" s="6"/>
      <c r="E31" s="13">
        <f>SUM(E10:E29)</f>
        <v>121</v>
      </c>
      <c r="F31" s="13">
        <f>SUM(F10:F29)</f>
        <v>130</v>
      </c>
      <c r="G31" s="13">
        <f>SUM(G10:G29)</f>
        <v>118</v>
      </c>
      <c r="H31" s="13">
        <f>SUM(H10:H29)</f>
        <v>113</v>
      </c>
      <c r="I31" s="14">
        <f>0.6*E31+0.25*F31+0.1*G31+0.05*H31</f>
        <v>122.55</v>
      </c>
      <c r="J31" s="14"/>
    </row>
    <row r="32" spans="1:12" x14ac:dyDescent="0.25">
      <c r="A32" s="1" t="s">
        <v>6</v>
      </c>
      <c r="B32" s="6">
        <f>COUNT(E10:E29)</f>
        <v>14</v>
      </c>
      <c r="C32" s="6"/>
      <c r="E32" s="13">
        <f>$B$32</f>
        <v>14</v>
      </c>
      <c r="F32" s="13">
        <f>$B$32</f>
        <v>14</v>
      </c>
      <c r="G32" s="13">
        <f>$B$32</f>
        <v>14</v>
      </c>
      <c r="H32" s="13">
        <f>$B$32</f>
        <v>14</v>
      </c>
      <c r="I32" s="13"/>
      <c r="J32" s="13"/>
      <c r="L32" s="16"/>
    </row>
    <row r="33" spans="1:12" x14ac:dyDescent="0.25">
      <c r="A33" s="1" t="s">
        <v>5</v>
      </c>
      <c r="C33" s="6"/>
      <c r="E33" s="13">
        <f>+E31/($B$32*10)*'Summary All Grounds'!$G$6</f>
        <v>5.1857142857142859</v>
      </c>
      <c r="F33" s="13">
        <f>+F31/($B$32*10)*'Summary All Grounds'!$H$6</f>
        <v>2.3214285714285716</v>
      </c>
      <c r="G33" s="13">
        <f>+G31/($B$32*10)*'Summary All Grounds'!$I$6</f>
        <v>0.84285714285714286</v>
      </c>
      <c r="H33" s="13">
        <f>+H31/($B$32*10)*'Summary All Grounds'!$J$6</f>
        <v>0.40357142857142858</v>
      </c>
      <c r="I33" s="13">
        <f>SUM(E33:H33)</f>
        <v>8.7535714285714299</v>
      </c>
      <c r="J33" s="13"/>
    </row>
    <row r="34" spans="1:12" x14ac:dyDescent="0.25">
      <c r="A34" s="6"/>
      <c r="B34" s="10"/>
      <c r="C34" s="6"/>
      <c r="E34" s="13"/>
      <c r="F34" s="13"/>
      <c r="G34" s="13"/>
      <c r="H34" s="13"/>
      <c r="I34" s="13"/>
      <c r="J34" s="13"/>
    </row>
    <row r="35" spans="1:12" x14ac:dyDescent="0.25">
      <c r="A35" s="6"/>
      <c r="B35" s="10"/>
      <c r="C35" s="6"/>
      <c r="E35" s="6" t="s">
        <v>14</v>
      </c>
      <c r="I35" s="13">
        <f>+I31/B32</f>
        <v>8.7535714285714281</v>
      </c>
      <c r="J35" s="1" t="s">
        <v>42</v>
      </c>
    </row>
    <row r="36" spans="1:12" x14ac:dyDescent="0.25">
      <c r="A36" s="6"/>
      <c r="B36" s="10"/>
      <c r="C36" s="6"/>
      <c r="I36" s="13">
        <f>+I33-I35</f>
        <v>0</v>
      </c>
      <c r="J36" s="1" t="s">
        <v>43</v>
      </c>
    </row>
    <row r="37" spans="1:12" x14ac:dyDescent="0.25">
      <c r="A37" s="6"/>
      <c r="B37" s="10"/>
      <c r="C37" s="6"/>
      <c r="I37" s="13">
        <f>+I34-I36</f>
        <v>0</v>
      </c>
      <c r="J37" s="1" t="s">
        <v>43</v>
      </c>
    </row>
    <row r="38" spans="1:12" x14ac:dyDescent="0.25">
      <c r="A38" s="6"/>
      <c r="B38" s="10"/>
      <c r="C38" s="6"/>
      <c r="I38" s="1"/>
      <c r="J38" s="1"/>
    </row>
    <row r="39" spans="1:12" x14ac:dyDescent="0.25">
      <c r="L39" s="16"/>
    </row>
  </sheetData>
  <customSheetViews>
    <customSheetView guid="{B1033906-1AC0-496B-829F-EF4212ECB99D}" showRuler="0">
      <pane ySplit="4" topLeftCell="A5" activePane="bottomLeft" state="frozen"/>
      <selection pane="bottomLeft" activeCell="H19" sqref="H19"/>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32" bottom="0.98425196850393704" header="0.51181102362204722" footer="0.51181102362204722"/>
  <pageSetup paperSize="9"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9BCC-EDB7-4FCD-A5E0-6FA0BA4759B2}">
  <dimension ref="A1:Q38"/>
  <sheetViews>
    <sheetView workbookViewId="0">
      <selection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72</v>
      </c>
      <c r="C2" s="47"/>
      <c r="D2" s="47"/>
      <c r="E2" s="47"/>
      <c r="F2" s="82" t="s">
        <v>28</v>
      </c>
      <c r="G2" s="82"/>
      <c r="H2" s="48">
        <f>+I34</f>
        <v>8.2576923076923077</v>
      </c>
      <c r="I2" s="46"/>
      <c r="J2" s="42"/>
    </row>
    <row r="3" spans="1:17" x14ac:dyDescent="0.25">
      <c r="A3" s="46" t="s">
        <v>29</v>
      </c>
      <c r="B3" s="46" t="s">
        <v>73</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22" si="0">0.6*E7+0.25*F7+0.1*G7+0.05*H7</f>
        <v>0</v>
      </c>
      <c r="J7" s="43"/>
      <c r="O7" s="11"/>
    </row>
    <row r="8" spans="1:17" x14ac:dyDescent="0.25">
      <c r="A8" s="10">
        <v>45934</v>
      </c>
      <c r="B8" s="11" t="s">
        <v>132</v>
      </c>
      <c r="C8" s="6">
        <v>2</v>
      </c>
      <c r="D8" s="6" t="s">
        <v>41</v>
      </c>
      <c r="E8" s="56">
        <v>8</v>
      </c>
      <c r="F8" s="56">
        <v>8</v>
      </c>
      <c r="G8" s="56">
        <v>10</v>
      </c>
      <c r="H8" s="56">
        <v>5</v>
      </c>
      <c r="I8" s="6">
        <f t="shared" si="0"/>
        <v>8.0500000000000007</v>
      </c>
      <c r="J8" s="43"/>
      <c r="O8" s="11"/>
    </row>
    <row r="9" spans="1:17" x14ac:dyDescent="0.25">
      <c r="A9" s="10">
        <v>45941</v>
      </c>
      <c r="B9" s="11">
        <v>4</v>
      </c>
      <c r="C9" s="6">
        <v>3</v>
      </c>
      <c r="D9" s="6" t="s">
        <v>41</v>
      </c>
      <c r="E9" s="56">
        <v>7</v>
      </c>
      <c r="F9" s="56">
        <v>8</v>
      </c>
      <c r="G9" s="56">
        <v>10</v>
      </c>
      <c r="H9" s="56">
        <v>5</v>
      </c>
      <c r="I9" s="6">
        <f t="shared" si="0"/>
        <v>7.45</v>
      </c>
      <c r="J9" s="43"/>
      <c r="O9" s="11"/>
    </row>
    <row r="10" spans="1:17" x14ac:dyDescent="0.25">
      <c r="A10" s="10">
        <v>45948</v>
      </c>
      <c r="B10" s="11">
        <v>3</v>
      </c>
      <c r="C10" s="6">
        <v>4</v>
      </c>
      <c r="D10" s="6">
        <v>1</v>
      </c>
      <c r="E10" s="56">
        <v>8</v>
      </c>
      <c r="F10" s="56">
        <v>8</v>
      </c>
      <c r="G10" s="56">
        <v>9</v>
      </c>
      <c r="H10" s="56">
        <v>5</v>
      </c>
      <c r="I10" s="6">
        <f t="shared" si="0"/>
        <v>7.95</v>
      </c>
      <c r="J10" s="43"/>
      <c r="N10" s="10"/>
      <c r="O10" s="11"/>
      <c r="P10" s="6"/>
      <c r="Q10" s="6"/>
    </row>
    <row r="11" spans="1:17" x14ac:dyDescent="0.25">
      <c r="A11" s="10">
        <v>45955</v>
      </c>
      <c r="B11" s="11">
        <v>3</v>
      </c>
      <c r="C11" s="6">
        <v>4</v>
      </c>
      <c r="D11" s="6">
        <v>2</v>
      </c>
      <c r="E11" s="56">
        <v>8</v>
      </c>
      <c r="F11" s="56">
        <v>8</v>
      </c>
      <c r="G11" s="56">
        <v>9</v>
      </c>
      <c r="H11" s="56">
        <v>5</v>
      </c>
      <c r="I11" s="6">
        <f t="shared" si="0"/>
        <v>7.95</v>
      </c>
      <c r="J11" s="43"/>
    </row>
    <row r="12" spans="1:17" x14ac:dyDescent="0.25">
      <c r="A12" s="10">
        <v>45962</v>
      </c>
      <c r="B12" s="11">
        <v>3</v>
      </c>
      <c r="C12" s="6">
        <v>5</v>
      </c>
      <c r="D12" s="6" t="s">
        <v>41</v>
      </c>
      <c r="E12" s="56">
        <v>9</v>
      </c>
      <c r="F12" s="56">
        <v>9</v>
      </c>
      <c r="G12" s="56">
        <v>8</v>
      </c>
      <c r="H12" s="56">
        <v>5</v>
      </c>
      <c r="I12" s="6">
        <f t="shared" si="0"/>
        <v>8.6999999999999993</v>
      </c>
      <c r="J12" s="43"/>
    </row>
    <row r="13" spans="1:17" x14ac:dyDescent="0.25">
      <c r="A13" s="10">
        <v>45969</v>
      </c>
      <c r="B13" s="11">
        <v>4</v>
      </c>
      <c r="C13" s="6">
        <v>6</v>
      </c>
      <c r="D13" s="6">
        <v>1</v>
      </c>
      <c r="E13" s="56">
        <v>8</v>
      </c>
      <c r="F13" s="56">
        <v>9</v>
      </c>
      <c r="G13" s="56">
        <v>9</v>
      </c>
      <c r="H13" s="56">
        <v>5</v>
      </c>
      <c r="I13" s="6">
        <f t="shared" si="0"/>
        <v>8.1999999999999993</v>
      </c>
      <c r="J13" s="43"/>
    </row>
    <row r="14" spans="1:17" x14ac:dyDescent="0.25">
      <c r="A14" s="10">
        <v>45976</v>
      </c>
      <c r="B14" s="11">
        <v>4</v>
      </c>
      <c r="C14" s="6">
        <v>6</v>
      </c>
      <c r="D14" s="6">
        <v>2</v>
      </c>
      <c r="E14" s="56">
        <v>8</v>
      </c>
      <c r="F14" s="56">
        <v>9</v>
      </c>
      <c r="G14" s="56">
        <v>9</v>
      </c>
      <c r="H14" s="56">
        <v>5</v>
      </c>
      <c r="I14" s="6">
        <f t="shared" si="0"/>
        <v>8.1999999999999993</v>
      </c>
      <c r="J14" s="43"/>
    </row>
    <row r="15" spans="1:17" x14ac:dyDescent="0.25">
      <c r="A15" s="10">
        <v>45983</v>
      </c>
      <c r="B15" s="11">
        <v>3</v>
      </c>
      <c r="C15" s="6">
        <v>7</v>
      </c>
      <c r="D15" s="6" t="s">
        <v>41</v>
      </c>
      <c r="E15" s="56">
        <v>8</v>
      </c>
      <c r="F15" s="56">
        <v>8</v>
      </c>
      <c r="G15" s="56">
        <v>8</v>
      </c>
      <c r="H15" s="56">
        <v>5</v>
      </c>
      <c r="I15" s="6">
        <f t="shared" si="0"/>
        <v>7.85</v>
      </c>
      <c r="J15" s="43"/>
    </row>
    <row r="16" spans="1:17" x14ac:dyDescent="0.25">
      <c r="A16" s="10">
        <v>45990</v>
      </c>
      <c r="B16" s="11">
        <v>4</v>
      </c>
      <c r="C16" s="6">
        <v>8</v>
      </c>
      <c r="D16" s="6" t="s">
        <v>41</v>
      </c>
      <c r="E16" s="57">
        <v>8</v>
      </c>
      <c r="F16" s="57">
        <v>10</v>
      </c>
      <c r="G16" s="57">
        <v>10</v>
      </c>
      <c r="H16" s="57">
        <v>5</v>
      </c>
      <c r="I16" s="6">
        <f t="shared" si="0"/>
        <v>8.5500000000000007</v>
      </c>
      <c r="J16" s="43"/>
    </row>
    <row r="17" spans="1:12" x14ac:dyDescent="0.25">
      <c r="A17" s="10">
        <v>45997</v>
      </c>
      <c r="B17" s="11">
        <v>4</v>
      </c>
      <c r="C17" s="6">
        <v>9</v>
      </c>
      <c r="D17" s="6" t="s">
        <v>41</v>
      </c>
      <c r="E17" s="57">
        <v>10</v>
      </c>
      <c r="F17" s="57">
        <v>10</v>
      </c>
      <c r="G17" s="57">
        <v>10</v>
      </c>
      <c r="H17" s="57">
        <v>5</v>
      </c>
      <c r="I17" s="6">
        <f t="shared" si="0"/>
        <v>9.75</v>
      </c>
      <c r="J17" s="43"/>
    </row>
    <row r="18" spans="1:12" x14ac:dyDescent="0.25">
      <c r="A18" s="10">
        <v>46004</v>
      </c>
      <c r="B18" s="11">
        <v>3</v>
      </c>
      <c r="C18" s="6">
        <v>10</v>
      </c>
      <c r="D18" s="6" t="s">
        <v>49</v>
      </c>
      <c r="E18" s="56">
        <v>8</v>
      </c>
      <c r="F18" s="56">
        <v>8</v>
      </c>
      <c r="G18" s="56">
        <v>7</v>
      </c>
      <c r="H18" s="56">
        <v>5</v>
      </c>
      <c r="I18" s="6">
        <f t="shared" si="0"/>
        <v>7.75</v>
      </c>
      <c r="J18" s="43"/>
    </row>
    <row r="19" spans="1:12" x14ac:dyDescent="0.25">
      <c r="A19" s="10">
        <v>46011</v>
      </c>
      <c r="B19" s="11">
        <v>3</v>
      </c>
      <c r="C19" s="6">
        <v>11</v>
      </c>
      <c r="D19" s="6" t="s">
        <v>41</v>
      </c>
      <c r="E19" s="56">
        <v>7</v>
      </c>
      <c r="F19" s="56">
        <v>9</v>
      </c>
      <c r="G19" s="56">
        <v>10</v>
      </c>
      <c r="H19" s="56">
        <v>5</v>
      </c>
      <c r="I19" s="6">
        <f t="shared" si="0"/>
        <v>7.7</v>
      </c>
      <c r="J19" s="43"/>
    </row>
    <row r="20" spans="1:12" x14ac:dyDescent="0.25">
      <c r="A20" s="10">
        <v>46032</v>
      </c>
      <c r="B20" s="11"/>
      <c r="C20" s="6"/>
      <c r="E20" s="65" t="s">
        <v>138</v>
      </c>
      <c r="F20" s="65" t="s">
        <v>138</v>
      </c>
      <c r="G20" s="65" t="s">
        <v>138</v>
      </c>
      <c r="H20" s="65" t="s">
        <v>138</v>
      </c>
      <c r="J20" s="43" t="s">
        <v>150</v>
      </c>
    </row>
    <row r="21" spans="1:12" x14ac:dyDescent="0.25">
      <c r="A21" s="10">
        <v>46039</v>
      </c>
      <c r="B21" s="11">
        <v>4</v>
      </c>
      <c r="C21" s="6">
        <v>12</v>
      </c>
      <c r="D21" s="6" t="s">
        <v>41</v>
      </c>
      <c r="E21" s="57">
        <v>9</v>
      </c>
      <c r="F21" s="57">
        <v>9</v>
      </c>
      <c r="G21" s="57">
        <v>10</v>
      </c>
      <c r="H21" s="57">
        <v>10</v>
      </c>
      <c r="I21" s="6">
        <f t="shared" si="0"/>
        <v>9.1499999999999986</v>
      </c>
      <c r="J21" s="43"/>
    </row>
    <row r="22" spans="1:12" x14ac:dyDescent="0.25">
      <c r="A22" s="10">
        <v>46046</v>
      </c>
      <c r="B22" s="11">
        <v>3</v>
      </c>
      <c r="C22" s="6">
        <v>13</v>
      </c>
      <c r="D22" s="6">
        <v>1</v>
      </c>
      <c r="E22" s="56">
        <v>9</v>
      </c>
      <c r="F22" s="56">
        <v>9</v>
      </c>
      <c r="G22" s="56">
        <v>8</v>
      </c>
      <c r="H22" s="56">
        <v>5</v>
      </c>
      <c r="I22" s="6">
        <f t="shared" si="0"/>
        <v>8.6999999999999993</v>
      </c>
      <c r="J22" s="43"/>
    </row>
    <row r="23" spans="1:12" x14ac:dyDescent="0.25">
      <c r="A23" s="10">
        <v>46053</v>
      </c>
      <c r="B23" s="11">
        <v>3</v>
      </c>
      <c r="C23" s="6">
        <v>13</v>
      </c>
      <c r="D23" s="6">
        <v>2</v>
      </c>
      <c r="E23" s="56">
        <v>6</v>
      </c>
      <c r="F23" s="56">
        <v>9</v>
      </c>
      <c r="G23" s="56">
        <v>8</v>
      </c>
      <c r="H23" s="56">
        <v>5</v>
      </c>
      <c r="I23" s="6">
        <f t="shared" ref="I23:I28" si="1">0.6*E23+0.25*F23+0.1*G23+0.05*H23</f>
        <v>6.8999999999999995</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12"/>
      <c r="F25" s="12"/>
      <c r="G25" s="12"/>
      <c r="H25" s="12"/>
      <c r="I25" s="6">
        <f t="shared" si="1"/>
        <v>0</v>
      </c>
      <c r="J25" s="43"/>
    </row>
    <row r="26" spans="1:12" x14ac:dyDescent="0.25">
      <c r="A26" s="10">
        <v>46074</v>
      </c>
      <c r="B26" s="11"/>
      <c r="C26" s="6">
        <v>15</v>
      </c>
      <c r="D26" s="6">
        <v>2</v>
      </c>
      <c r="E26" s="12"/>
      <c r="F26" s="12"/>
      <c r="G26" s="12"/>
      <c r="H26" s="12"/>
      <c r="I26" s="6">
        <f t="shared" si="1"/>
        <v>0</v>
      </c>
      <c r="J26" s="43"/>
    </row>
    <row r="27" spans="1:12" x14ac:dyDescent="0.25">
      <c r="A27" s="10">
        <v>46081</v>
      </c>
      <c r="B27" s="11"/>
      <c r="C27" s="6">
        <v>16</v>
      </c>
      <c r="D27" s="6">
        <v>1</v>
      </c>
      <c r="E27" s="12"/>
      <c r="F27" s="12"/>
      <c r="G27" s="12"/>
      <c r="H27" s="12"/>
      <c r="I27" s="6">
        <f t="shared" si="1"/>
        <v>0</v>
      </c>
      <c r="J27" s="43"/>
    </row>
    <row r="28" spans="1:12" x14ac:dyDescent="0.25">
      <c r="A28" s="10">
        <v>46088</v>
      </c>
      <c r="B28" s="11"/>
      <c r="C28" s="6">
        <v>16</v>
      </c>
      <c r="D28" s="6">
        <v>2</v>
      </c>
      <c r="E28" s="12"/>
      <c r="F28" s="12"/>
      <c r="G28" s="12"/>
      <c r="H28" s="12"/>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106</v>
      </c>
      <c r="F30" s="13">
        <f>SUM(F10:F28)</f>
        <v>115</v>
      </c>
      <c r="G30" s="13">
        <f>SUM(G10:G28)</f>
        <v>115</v>
      </c>
      <c r="H30" s="13">
        <f>SUM(H10:H28)</f>
        <v>70</v>
      </c>
      <c r="I30" s="14">
        <f>0.6*E30+0.25*F30+0.1*G30+0.05*H30</f>
        <v>107.35</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4.8923076923076927</v>
      </c>
      <c r="F32" s="13">
        <f>+F30/($B$31*10)*'Summary All Grounds'!$H$6</f>
        <v>2.2115384615384617</v>
      </c>
      <c r="G32" s="13">
        <f>+G30/($B$31*10)*'Summary All Grounds'!$I$6</f>
        <v>0.88461538461538458</v>
      </c>
      <c r="H32" s="13">
        <f>+H30/($B$31*10)*'Summary All Grounds'!$J$6</f>
        <v>0.26923076923076922</v>
      </c>
      <c r="I32" s="13">
        <f>SUM(E32:H32)</f>
        <v>8.2576923076923094</v>
      </c>
      <c r="J32" s="13"/>
    </row>
    <row r="33" spans="1:12" x14ac:dyDescent="0.25">
      <c r="A33" s="6"/>
      <c r="B33" s="10"/>
      <c r="C33" s="6"/>
      <c r="E33" s="13"/>
      <c r="F33" s="13"/>
      <c r="G33" s="13"/>
      <c r="H33" s="13"/>
      <c r="I33" s="13"/>
      <c r="J33" s="13"/>
    </row>
    <row r="34" spans="1:12" x14ac:dyDescent="0.25">
      <c r="A34" s="6"/>
      <c r="B34" s="10"/>
      <c r="C34" s="6"/>
      <c r="E34" s="6" t="s">
        <v>14</v>
      </c>
      <c r="I34" s="13">
        <f>+I30/B31</f>
        <v>8.2576923076923077</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mergeCells count="1">
    <mergeCell ref="F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CAE4-295F-45FB-9591-107BF61F5807}">
  <dimension ref="A1:Q38"/>
  <sheetViews>
    <sheetView workbookViewId="0">
      <selection activeCell="J22" sqref="J22"/>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74</v>
      </c>
      <c r="C2" s="47"/>
      <c r="D2" s="47"/>
      <c r="E2" s="47"/>
      <c r="F2" s="82" t="s">
        <v>28</v>
      </c>
      <c r="G2" s="82"/>
      <c r="H2" s="48">
        <f>+I34</f>
        <v>7.9187499999999993</v>
      </c>
      <c r="I2" s="46"/>
      <c r="J2" s="42"/>
    </row>
    <row r="3" spans="1:17" x14ac:dyDescent="0.25">
      <c r="A3" s="46" t="s">
        <v>29</v>
      </c>
      <c r="B3" s="46" t="s">
        <v>75</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28"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56">
        <v>8</v>
      </c>
      <c r="F9" s="56">
        <v>8</v>
      </c>
      <c r="G9" s="56">
        <v>7</v>
      </c>
      <c r="H9" s="56">
        <v>5</v>
      </c>
      <c r="I9" s="6">
        <f t="shared" si="0"/>
        <v>7.75</v>
      </c>
      <c r="J9" s="43"/>
      <c r="O9" s="11"/>
    </row>
    <row r="10" spans="1:17" x14ac:dyDescent="0.25">
      <c r="A10" s="10">
        <v>45948</v>
      </c>
      <c r="B10" s="11">
        <v>5</v>
      </c>
      <c r="C10" s="6">
        <v>4</v>
      </c>
      <c r="D10" s="6">
        <v>1</v>
      </c>
      <c r="E10" s="12">
        <v>9</v>
      </c>
      <c r="F10" s="12">
        <v>9</v>
      </c>
      <c r="G10" s="12">
        <v>8</v>
      </c>
      <c r="H10" s="12">
        <v>10</v>
      </c>
      <c r="I10" s="6">
        <f t="shared" si="0"/>
        <v>8.9499999999999993</v>
      </c>
      <c r="J10" s="43"/>
      <c r="N10" s="10"/>
      <c r="O10" s="11"/>
      <c r="P10" s="6"/>
      <c r="Q10" s="6"/>
    </row>
    <row r="11" spans="1:17" x14ac:dyDescent="0.25">
      <c r="A11" s="10">
        <v>45955</v>
      </c>
      <c r="B11" s="11">
        <v>5</v>
      </c>
      <c r="C11" s="6">
        <v>4</v>
      </c>
      <c r="D11" s="6">
        <v>2</v>
      </c>
      <c r="E11" s="12">
        <v>9</v>
      </c>
      <c r="F11" s="12">
        <v>9</v>
      </c>
      <c r="G11" s="12">
        <v>9</v>
      </c>
      <c r="H11" s="12">
        <v>9</v>
      </c>
      <c r="I11" s="6">
        <f t="shared" si="0"/>
        <v>8.9999999999999982</v>
      </c>
      <c r="J11" s="43"/>
    </row>
    <row r="12" spans="1:17" x14ac:dyDescent="0.25">
      <c r="A12" s="10">
        <v>45962</v>
      </c>
      <c r="B12" s="11">
        <v>5</v>
      </c>
      <c r="C12" s="6">
        <v>5</v>
      </c>
      <c r="D12" s="6" t="s">
        <v>41</v>
      </c>
      <c r="E12" s="56">
        <v>7</v>
      </c>
      <c r="F12" s="56">
        <v>7</v>
      </c>
      <c r="G12" s="56">
        <v>7</v>
      </c>
      <c r="H12" s="56">
        <v>5</v>
      </c>
      <c r="I12" s="6">
        <f t="shared" si="0"/>
        <v>6.9</v>
      </c>
      <c r="J12" s="43"/>
    </row>
    <row r="13" spans="1:17" x14ac:dyDescent="0.25">
      <c r="A13" s="10">
        <v>45969</v>
      </c>
      <c r="B13" s="11">
        <v>5</v>
      </c>
      <c r="C13" s="6">
        <v>6</v>
      </c>
      <c r="D13" s="6">
        <v>1</v>
      </c>
      <c r="E13" s="56">
        <v>7</v>
      </c>
      <c r="F13" s="56">
        <v>7</v>
      </c>
      <c r="G13" s="56">
        <v>7</v>
      </c>
      <c r="H13" s="56">
        <v>6</v>
      </c>
      <c r="I13" s="6">
        <f t="shared" si="0"/>
        <v>6.95</v>
      </c>
      <c r="J13" s="43"/>
    </row>
    <row r="14" spans="1:17" x14ac:dyDescent="0.25">
      <c r="A14" s="10">
        <v>45976</v>
      </c>
      <c r="B14" s="11">
        <v>5</v>
      </c>
      <c r="C14" s="6">
        <v>6</v>
      </c>
      <c r="D14" s="6">
        <v>2</v>
      </c>
      <c r="E14" s="12">
        <v>7</v>
      </c>
      <c r="F14" s="12">
        <v>7</v>
      </c>
      <c r="G14" s="12">
        <v>7</v>
      </c>
      <c r="H14" s="12">
        <v>6</v>
      </c>
      <c r="I14" s="6">
        <f t="shared" si="0"/>
        <v>6.95</v>
      </c>
      <c r="J14" s="43"/>
    </row>
    <row r="15" spans="1:17" x14ac:dyDescent="0.25">
      <c r="A15" s="10">
        <v>45983</v>
      </c>
      <c r="B15" s="11"/>
      <c r="C15" s="6">
        <v>7</v>
      </c>
      <c r="D15" s="6" t="s">
        <v>41</v>
      </c>
      <c r="E15" s="12"/>
      <c r="F15" s="12"/>
      <c r="G15" s="12"/>
      <c r="H15" s="12"/>
      <c r="I15" s="6">
        <f t="shared" si="0"/>
        <v>0</v>
      </c>
      <c r="J15" s="43"/>
    </row>
    <row r="16" spans="1:17" x14ac:dyDescent="0.25">
      <c r="A16" s="10">
        <v>45990</v>
      </c>
      <c r="B16" s="11">
        <v>5</v>
      </c>
      <c r="C16" s="6">
        <v>8</v>
      </c>
      <c r="D16" s="6" t="s">
        <v>41</v>
      </c>
      <c r="E16" s="57">
        <v>7</v>
      </c>
      <c r="F16" s="57">
        <v>8</v>
      </c>
      <c r="G16" s="57">
        <v>6</v>
      </c>
      <c r="H16" s="57">
        <v>5</v>
      </c>
      <c r="I16" s="6">
        <f t="shared" si="0"/>
        <v>7.0500000000000007</v>
      </c>
      <c r="J16" s="43"/>
    </row>
    <row r="17" spans="1:12" x14ac:dyDescent="0.25">
      <c r="A17" s="10">
        <v>45997</v>
      </c>
      <c r="B17" s="11">
        <v>5</v>
      </c>
      <c r="C17" s="6">
        <v>9</v>
      </c>
      <c r="D17" s="6" t="s">
        <v>41</v>
      </c>
      <c r="E17" s="57">
        <v>9</v>
      </c>
      <c r="F17" s="57">
        <v>9</v>
      </c>
      <c r="G17" s="57">
        <v>6</v>
      </c>
      <c r="H17" s="57">
        <v>5</v>
      </c>
      <c r="I17" s="6">
        <f t="shared" si="0"/>
        <v>8.5</v>
      </c>
      <c r="J17" s="43"/>
    </row>
    <row r="18" spans="1:12" x14ac:dyDescent="0.25">
      <c r="A18" s="10">
        <v>46004</v>
      </c>
      <c r="B18" s="11"/>
      <c r="C18" s="6">
        <v>10</v>
      </c>
      <c r="D18" s="6" t="s">
        <v>41</v>
      </c>
      <c r="E18" s="12"/>
      <c r="F18" s="12"/>
      <c r="G18" s="12"/>
      <c r="H18" s="12"/>
      <c r="I18" s="6">
        <f t="shared" si="0"/>
        <v>0</v>
      </c>
      <c r="J18" s="43"/>
    </row>
    <row r="19" spans="1:12" x14ac:dyDescent="0.25">
      <c r="A19" s="10">
        <v>46011</v>
      </c>
      <c r="B19" s="11"/>
      <c r="C19" s="6">
        <v>11</v>
      </c>
      <c r="D19" s="6" t="s">
        <v>41</v>
      </c>
      <c r="E19" s="12"/>
      <c r="F19" s="12"/>
      <c r="G19" s="12"/>
      <c r="H19" s="12"/>
      <c r="I19" s="6">
        <f t="shared" si="0"/>
        <v>0</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56">
        <v>9</v>
      </c>
      <c r="F21" s="56">
        <v>9</v>
      </c>
      <c r="G21" s="56">
        <v>9</v>
      </c>
      <c r="H21" s="56">
        <v>10</v>
      </c>
      <c r="I21" s="6">
        <f t="shared" si="0"/>
        <v>9.0499999999999989</v>
      </c>
      <c r="J21" s="43"/>
    </row>
    <row r="22" spans="1:12" x14ac:dyDescent="0.25">
      <c r="A22" s="10">
        <v>46046</v>
      </c>
      <c r="B22" s="11"/>
      <c r="C22" s="6">
        <v>13</v>
      </c>
      <c r="D22" s="6">
        <v>1</v>
      </c>
      <c r="E22" s="56"/>
      <c r="F22" s="56"/>
      <c r="G22" s="56"/>
      <c r="H22" s="56"/>
      <c r="I22" s="6">
        <f t="shared" si="0"/>
        <v>0</v>
      </c>
      <c r="J22" s="43"/>
    </row>
    <row r="23" spans="1:12" x14ac:dyDescent="0.25">
      <c r="A23" s="10">
        <v>46053</v>
      </c>
      <c r="B23" s="11"/>
      <c r="C23" s="6">
        <v>13</v>
      </c>
      <c r="D23" s="6">
        <v>2</v>
      </c>
      <c r="E23" s="56"/>
      <c r="F23" s="56"/>
      <c r="G23" s="56"/>
      <c r="H23" s="56"/>
      <c r="I23" s="6">
        <f t="shared" si="0"/>
        <v>0</v>
      </c>
      <c r="J23" s="43"/>
    </row>
    <row r="24" spans="1:12" x14ac:dyDescent="0.25">
      <c r="A24" s="10">
        <v>46060</v>
      </c>
      <c r="B24" s="11"/>
      <c r="C24" s="6">
        <v>14</v>
      </c>
      <c r="D24" s="6" t="s">
        <v>41</v>
      </c>
      <c r="E24" s="12"/>
      <c r="F24" s="12"/>
      <c r="G24" s="12"/>
      <c r="H24" s="12"/>
      <c r="I24" s="6">
        <f t="shared" si="0"/>
        <v>0</v>
      </c>
      <c r="J24" s="43"/>
    </row>
    <row r="25" spans="1:12" x14ac:dyDescent="0.25">
      <c r="A25" s="10">
        <v>46067</v>
      </c>
      <c r="B25" s="11"/>
      <c r="C25" s="6">
        <v>15</v>
      </c>
      <c r="D25" s="6">
        <v>1</v>
      </c>
      <c r="E25" s="57"/>
      <c r="F25" s="57"/>
      <c r="G25" s="57"/>
      <c r="H25" s="57"/>
      <c r="I25" s="6">
        <f t="shared" si="0"/>
        <v>0</v>
      </c>
      <c r="J25" s="43"/>
    </row>
    <row r="26" spans="1:12" x14ac:dyDescent="0.25">
      <c r="A26" s="10">
        <v>46074</v>
      </c>
      <c r="B26" s="11"/>
      <c r="C26" s="6">
        <v>15</v>
      </c>
      <c r="D26" s="6">
        <v>2</v>
      </c>
      <c r="E26" s="12"/>
      <c r="F26" s="12"/>
      <c r="G26" s="12"/>
      <c r="H26" s="12"/>
      <c r="I26" s="6">
        <f t="shared" si="0"/>
        <v>0</v>
      </c>
      <c r="J26" s="43"/>
    </row>
    <row r="27" spans="1:12" x14ac:dyDescent="0.25">
      <c r="A27" s="10">
        <v>46081</v>
      </c>
      <c r="B27" s="11"/>
      <c r="C27" s="6">
        <v>16</v>
      </c>
      <c r="D27" s="6">
        <v>1</v>
      </c>
      <c r="E27" s="12"/>
      <c r="F27" s="12"/>
      <c r="G27" s="12"/>
      <c r="H27" s="12"/>
      <c r="I27" s="6">
        <f t="shared" si="0"/>
        <v>0</v>
      </c>
      <c r="J27" s="43"/>
    </row>
    <row r="28" spans="1:12" x14ac:dyDescent="0.25">
      <c r="A28" s="10">
        <v>46088</v>
      </c>
      <c r="B28" s="11"/>
      <c r="C28" s="6">
        <v>16</v>
      </c>
      <c r="D28" s="6">
        <v>2</v>
      </c>
      <c r="E28" s="12"/>
      <c r="F28" s="12"/>
      <c r="G28" s="12"/>
      <c r="H28" s="12"/>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64</v>
      </c>
      <c r="F30" s="13">
        <f>SUM(F10:F28)</f>
        <v>65</v>
      </c>
      <c r="G30" s="13">
        <f>SUM(G10:G28)</f>
        <v>59</v>
      </c>
      <c r="H30" s="13">
        <f>SUM(H10:H28)</f>
        <v>56</v>
      </c>
      <c r="I30" s="14">
        <f>0.6*E30+0.25*F30+0.1*G30+0.05*H30</f>
        <v>63.349999999999994</v>
      </c>
      <c r="J30" s="14"/>
    </row>
    <row r="31" spans="1:12" x14ac:dyDescent="0.25">
      <c r="A31" s="1" t="s">
        <v>6</v>
      </c>
      <c r="B31" s="6">
        <f>COUNT(E10:E28)</f>
        <v>8</v>
      </c>
      <c r="C31" s="6"/>
      <c r="E31" s="13">
        <f>$B$31</f>
        <v>8</v>
      </c>
      <c r="F31" s="13">
        <f>$B$31</f>
        <v>8</v>
      </c>
      <c r="G31" s="13">
        <f>$B$31</f>
        <v>8</v>
      </c>
      <c r="H31" s="13">
        <f>$B$31</f>
        <v>8</v>
      </c>
      <c r="I31" s="13"/>
      <c r="J31" s="13"/>
      <c r="L31" s="16"/>
    </row>
    <row r="32" spans="1:12" x14ac:dyDescent="0.25">
      <c r="A32" s="1" t="s">
        <v>5</v>
      </c>
      <c r="C32" s="6"/>
      <c r="E32" s="13">
        <f>+E30/($B$31*10)*'Summary All Grounds'!$G$6</f>
        <v>4.8000000000000007</v>
      </c>
      <c r="F32" s="13">
        <f>+F30/($B$31*10)*'Summary All Grounds'!$H$6</f>
        <v>2.03125</v>
      </c>
      <c r="G32" s="13">
        <f>+G30/($B$31*10)*'Summary All Grounds'!$I$6</f>
        <v>0.73750000000000004</v>
      </c>
      <c r="H32" s="13">
        <f>+H30/($B$31*10)*'Summary All Grounds'!$J$6</f>
        <v>0.35</v>
      </c>
      <c r="I32" s="13">
        <f>SUM(E32:H32)</f>
        <v>7.9187500000000002</v>
      </c>
      <c r="J32" s="13"/>
    </row>
    <row r="33" spans="1:12" x14ac:dyDescent="0.25">
      <c r="A33" s="6"/>
      <c r="B33" s="10"/>
      <c r="C33" s="6"/>
      <c r="E33" s="13"/>
      <c r="F33" s="13"/>
      <c r="G33" s="13"/>
      <c r="H33" s="13"/>
      <c r="I33" s="13"/>
      <c r="J33" s="13"/>
    </row>
    <row r="34" spans="1:12" x14ac:dyDescent="0.25">
      <c r="A34" s="6"/>
      <c r="B34" s="10"/>
      <c r="C34" s="6"/>
      <c r="E34" s="6" t="s">
        <v>14</v>
      </c>
      <c r="I34" s="13">
        <f>+I30/B31</f>
        <v>7.9187499999999993</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mergeCells count="1">
    <mergeCell ref="F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M56"/>
  <sheetViews>
    <sheetView zoomScaleNormal="100" workbookViewId="0">
      <pane ySplit="6" topLeftCell="A7" activePane="bottomLeft" state="frozen"/>
      <selection activeCell="E10" sqref="E10"/>
      <selection pane="bottomLeft" activeCell="E22" sqref="E22:J22"/>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62</v>
      </c>
      <c r="C2" s="19"/>
      <c r="D2" s="19"/>
      <c r="E2" s="17" t="s">
        <v>46</v>
      </c>
      <c r="F2" s="17"/>
      <c r="G2" s="21">
        <f>+SUM(I10:I30)</f>
        <v>0</v>
      </c>
      <c r="H2" s="17"/>
      <c r="I2" s="20"/>
    </row>
    <row r="3" spans="1:10" x14ac:dyDescent="0.25">
      <c r="A3" s="17" t="s">
        <v>29</v>
      </c>
      <c r="B3" s="17" t="s">
        <v>76</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56"/>
      <c r="F7" s="56"/>
      <c r="G7" s="56"/>
      <c r="H7" s="56"/>
      <c r="I7" s="6">
        <f t="shared" ref="I7:I31" si="0">0.6*E7+0.25*F7+0.1*G7+0.05*H7</f>
        <v>0</v>
      </c>
      <c r="J7" s="43"/>
    </row>
    <row r="8" spans="1:10" x14ac:dyDescent="0.25">
      <c r="A8" s="10">
        <v>45934</v>
      </c>
      <c r="B8" s="11"/>
      <c r="C8" s="6">
        <v>2</v>
      </c>
      <c r="D8" s="6" t="s">
        <v>41</v>
      </c>
      <c r="E8" s="56"/>
      <c r="F8" s="56"/>
      <c r="G8" s="56"/>
      <c r="H8" s="56"/>
      <c r="I8" s="6">
        <f t="shared" si="0"/>
        <v>0</v>
      </c>
      <c r="J8" s="43"/>
    </row>
    <row r="9" spans="1:10" x14ac:dyDescent="0.25">
      <c r="A9" s="10">
        <v>45941</v>
      </c>
      <c r="B9" s="11"/>
      <c r="C9" s="6">
        <v>3</v>
      </c>
      <c r="D9" s="6" t="s">
        <v>41</v>
      </c>
      <c r="E9" s="56"/>
      <c r="F9" s="56"/>
      <c r="G9" s="56"/>
      <c r="H9" s="56"/>
      <c r="I9" s="6">
        <f t="shared" si="0"/>
        <v>0</v>
      </c>
      <c r="J9" s="43"/>
    </row>
    <row r="10" spans="1:10" x14ac:dyDescent="0.25">
      <c r="A10" s="10">
        <v>45948</v>
      </c>
      <c r="B10" s="11"/>
      <c r="C10" s="6">
        <v>4</v>
      </c>
      <c r="D10" s="6">
        <v>1</v>
      </c>
      <c r="E10" s="56"/>
      <c r="F10" s="56"/>
      <c r="G10" s="56"/>
      <c r="H10" s="56"/>
      <c r="I10" s="6">
        <f t="shared" si="0"/>
        <v>0</v>
      </c>
      <c r="J10" s="43" t="s">
        <v>48</v>
      </c>
    </row>
    <row r="11" spans="1:10" x14ac:dyDescent="0.25">
      <c r="A11" s="10">
        <v>45955</v>
      </c>
      <c r="B11" s="11"/>
      <c r="C11" s="6">
        <v>4</v>
      </c>
      <c r="D11" s="6">
        <v>2</v>
      </c>
      <c r="E11" s="56"/>
      <c r="F11" s="56"/>
      <c r="G11" s="56"/>
      <c r="H11" s="56"/>
      <c r="I11" s="6">
        <f t="shared" si="0"/>
        <v>0</v>
      </c>
      <c r="J11" s="43"/>
    </row>
    <row r="12" spans="1:10" x14ac:dyDescent="0.25">
      <c r="A12" s="10">
        <v>45962</v>
      </c>
      <c r="B12" s="11"/>
      <c r="C12" s="6">
        <v>5</v>
      </c>
      <c r="D12" s="6">
        <v>1</v>
      </c>
      <c r="E12" s="56"/>
      <c r="F12" s="56"/>
      <c r="G12" s="56"/>
      <c r="H12" s="56"/>
      <c r="I12" s="6">
        <f t="shared" si="0"/>
        <v>0</v>
      </c>
      <c r="J12" s="43"/>
    </row>
    <row r="13" spans="1:10" x14ac:dyDescent="0.25">
      <c r="A13" s="10">
        <v>45963</v>
      </c>
      <c r="B13" s="11"/>
      <c r="C13" s="6">
        <v>5</v>
      </c>
      <c r="D13" s="6">
        <v>2</v>
      </c>
      <c r="E13" s="56"/>
      <c r="F13" s="56"/>
      <c r="G13" s="56"/>
      <c r="H13" s="56"/>
      <c r="I13" s="6">
        <f t="shared" si="0"/>
        <v>0</v>
      </c>
      <c r="J13" s="43"/>
    </row>
    <row r="14" spans="1:10" x14ac:dyDescent="0.25">
      <c r="A14" s="10">
        <v>45969</v>
      </c>
      <c r="B14" s="11"/>
      <c r="C14" s="6">
        <v>6</v>
      </c>
      <c r="D14" s="6">
        <v>1</v>
      </c>
      <c r="E14" s="56"/>
      <c r="F14" s="56"/>
      <c r="G14" s="56"/>
      <c r="H14" s="56"/>
      <c r="I14" s="6">
        <f t="shared" si="0"/>
        <v>0</v>
      </c>
      <c r="J14" s="43"/>
    </row>
    <row r="15" spans="1:10" x14ac:dyDescent="0.25">
      <c r="A15" s="10">
        <v>45976</v>
      </c>
      <c r="B15" s="11"/>
      <c r="C15" s="6">
        <v>6</v>
      </c>
      <c r="D15" s="6">
        <v>2</v>
      </c>
      <c r="E15" s="56"/>
      <c r="F15" s="56"/>
      <c r="G15" s="56"/>
      <c r="H15" s="56"/>
      <c r="I15" s="6">
        <f t="shared" si="0"/>
        <v>0</v>
      </c>
      <c r="J15" s="43"/>
    </row>
    <row r="16" spans="1:10" x14ac:dyDescent="0.25">
      <c r="A16" s="10">
        <v>45983</v>
      </c>
      <c r="B16" s="11"/>
      <c r="C16" s="6">
        <v>7</v>
      </c>
      <c r="D16" s="6">
        <v>1</v>
      </c>
      <c r="E16" s="12"/>
      <c r="F16" s="12"/>
      <c r="G16" s="12"/>
      <c r="H16" s="12"/>
      <c r="I16" s="6">
        <f t="shared" si="0"/>
        <v>0</v>
      </c>
      <c r="J16" s="43"/>
    </row>
    <row r="17" spans="1:13" ht="12.75" customHeight="1" x14ac:dyDescent="0.25">
      <c r="A17" s="10">
        <v>45984</v>
      </c>
      <c r="B17" s="11"/>
      <c r="C17" s="6">
        <v>7</v>
      </c>
      <c r="D17" s="6">
        <v>2</v>
      </c>
      <c r="E17" s="57"/>
      <c r="F17" s="57"/>
      <c r="G17" s="57"/>
      <c r="H17" s="57"/>
      <c r="I17" s="6">
        <f t="shared" si="0"/>
        <v>0</v>
      </c>
      <c r="J17" s="43"/>
    </row>
    <row r="18" spans="1:13" ht="12.75" customHeight="1" x14ac:dyDescent="0.25">
      <c r="A18" s="10">
        <v>45990</v>
      </c>
      <c r="B18" s="11"/>
      <c r="C18" s="6">
        <v>8</v>
      </c>
      <c r="D18" s="6" t="s">
        <v>41</v>
      </c>
      <c r="E18" s="57"/>
      <c r="F18" s="57"/>
      <c r="G18" s="57"/>
      <c r="H18" s="57"/>
      <c r="I18" s="6">
        <f t="shared" si="0"/>
        <v>0</v>
      </c>
      <c r="J18" s="43"/>
    </row>
    <row r="19" spans="1:13" x14ac:dyDescent="0.25">
      <c r="A19" s="10">
        <v>45997</v>
      </c>
      <c r="B19" s="11"/>
      <c r="C19" s="6">
        <v>9</v>
      </c>
      <c r="D19" s="6" t="s">
        <v>41</v>
      </c>
      <c r="E19" s="58"/>
      <c r="F19" s="58"/>
      <c r="G19" s="58"/>
      <c r="H19" s="58"/>
      <c r="I19" s="6">
        <f t="shared" si="0"/>
        <v>0</v>
      </c>
      <c r="J19" s="43"/>
    </row>
    <row r="20" spans="1:13" x14ac:dyDescent="0.25">
      <c r="A20" s="10">
        <v>46004</v>
      </c>
      <c r="B20" s="11"/>
      <c r="C20" s="6">
        <v>10</v>
      </c>
      <c r="D20" s="6" t="s">
        <v>41</v>
      </c>
      <c r="E20" s="58"/>
      <c r="F20" s="58"/>
      <c r="G20" s="58"/>
      <c r="H20" s="58"/>
      <c r="I20" s="6">
        <f t="shared" si="0"/>
        <v>0</v>
      </c>
      <c r="J20" s="43"/>
    </row>
    <row r="21" spans="1:13" x14ac:dyDescent="0.25">
      <c r="A21" s="10">
        <v>46011</v>
      </c>
      <c r="B21" s="11"/>
      <c r="C21" s="6">
        <v>11</v>
      </c>
      <c r="D21" s="6" t="s">
        <v>41</v>
      </c>
      <c r="E21" s="58"/>
      <c r="F21" s="58"/>
      <c r="G21" s="58"/>
      <c r="H21" s="58"/>
      <c r="I21" s="6">
        <f t="shared" si="0"/>
        <v>0</v>
      </c>
      <c r="J21" s="43"/>
    </row>
    <row r="22" spans="1:13" x14ac:dyDescent="0.25">
      <c r="A22" s="10">
        <v>46032</v>
      </c>
      <c r="B22" s="11"/>
      <c r="C22" s="6">
        <v>12</v>
      </c>
      <c r="D22" s="6">
        <v>1</v>
      </c>
      <c r="E22" s="65" t="s">
        <v>138</v>
      </c>
      <c r="F22" s="65" t="s">
        <v>138</v>
      </c>
      <c r="G22" s="65" t="s">
        <v>138</v>
      </c>
      <c r="H22" s="65" t="s">
        <v>138</v>
      </c>
      <c r="J22" s="43" t="s">
        <v>150</v>
      </c>
    </row>
    <row r="23" spans="1:13" x14ac:dyDescent="0.25">
      <c r="A23" s="10">
        <v>46039</v>
      </c>
      <c r="B23" s="11"/>
      <c r="C23" s="6">
        <v>12</v>
      </c>
      <c r="D23" s="6">
        <v>2</v>
      </c>
      <c r="E23" s="56"/>
      <c r="F23" s="56"/>
      <c r="G23" s="56"/>
      <c r="H23" s="56"/>
      <c r="I23" s="6">
        <f t="shared" si="0"/>
        <v>0</v>
      </c>
      <c r="J23" s="43"/>
    </row>
    <row r="24" spans="1:13" x14ac:dyDescent="0.25">
      <c r="A24" s="10">
        <v>46046</v>
      </c>
      <c r="B24" s="11"/>
      <c r="C24" s="6">
        <v>13</v>
      </c>
      <c r="D24" s="6">
        <v>1</v>
      </c>
      <c r="E24" s="56"/>
      <c r="F24" s="56"/>
      <c r="G24" s="56"/>
      <c r="H24" s="56"/>
      <c r="I24" s="6">
        <f t="shared" si="0"/>
        <v>0</v>
      </c>
      <c r="J24" s="43"/>
    </row>
    <row r="25" spans="1:13" x14ac:dyDescent="0.25">
      <c r="A25" s="10">
        <v>46053</v>
      </c>
      <c r="B25" s="11"/>
      <c r="C25" s="6">
        <v>13</v>
      </c>
      <c r="D25" s="6">
        <v>2</v>
      </c>
      <c r="E25" s="56"/>
      <c r="F25" s="56"/>
      <c r="G25" s="56"/>
      <c r="H25" s="56"/>
      <c r="I25" s="6">
        <f t="shared" si="0"/>
        <v>0</v>
      </c>
    </row>
    <row r="26" spans="1:13" x14ac:dyDescent="0.25">
      <c r="A26" s="10">
        <v>46060</v>
      </c>
      <c r="B26" s="11"/>
      <c r="C26" s="6">
        <v>14</v>
      </c>
      <c r="D26" s="6">
        <v>1</v>
      </c>
      <c r="E26" s="56"/>
      <c r="F26" s="56"/>
      <c r="G26" s="56"/>
      <c r="H26" s="56"/>
      <c r="I26" s="6">
        <f t="shared" si="0"/>
        <v>0</v>
      </c>
      <c r="J26" s="43"/>
    </row>
    <row r="27" spans="1:13" x14ac:dyDescent="0.25">
      <c r="A27" s="10">
        <v>46061</v>
      </c>
      <c r="B27" s="11"/>
      <c r="C27" s="6">
        <v>14</v>
      </c>
      <c r="D27" s="6">
        <v>2</v>
      </c>
      <c r="E27" s="56"/>
      <c r="F27" s="56"/>
      <c r="G27" s="56"/>
      <c r="H27" s="56"/>
      <c r="I27" s="6">
        <f t="shared" si="0"/>
        <v>0</v>
      </c>
      <c r="J27" s="43"/>
    </row>
    <row r="28" spans="1:13" x14ac:dyDescent="0.25">
      <c r="A28" s="10">
        <v>46067</v>
      </c>
      <c r="B28" s="11"/>
      <c r="C28" s="6">
        <v>15</v>
      </c>
      <c r="D28" s="6">
        <v>1</v>
      </c>
      <c r="E28" s="56"/>
      <c r="F28" s="56"/>
      <c r="G28" s="56"/>
      <c r="H28" s="56"/>
      <c r="I28" s="6">
        <f t="shared" si="0"/>
        <v>0</v>
      </c>
      <c r="J28" s="43"/>
    </row>
    <row r="29" spans="1:13" x14ac:dyDescent="0.25">
      <c r="A29" s="10">
        <v>45709</v>
      </c>
      <c r="B29" s="11"/>
      <c r="C29" s="6">
        <v>15</v>
      </c>
      <c r="D29" s="6">
        <v>2</v>
      </c>
      <c r="E29" s="56"/>
      <c r="F29" s="56"/>
      <c r="G29" s="56"/>
      <c r="H29" s="56"/>
      <c r="I29" s="6">
        <f t="shared" si="0"/>
        <v>0</v>
      </c>
      <c r="J29" s="43"/>
    </row>
    <row r="30" spans="1:13" x14ac:dyDescent="0.25">
      <c r="A30" s="10">
        <v>46081</v>
      </c>
      <c r="B30" s="11"/>
      <c r="C30" s="6">
        <v>16</v>
      </c>
      <c r="D30" s="6">
        <v>1</v>
      </c>
      <c r="E30" s="56"/>
      <c r="F30" s="56"/>
      <c r="G30" s="56"/>
      <c r="H30" s="56"/>
      <c r="I30" s="6">
        <f t="shared" si="0"/>
        <v>0</v>
      </c>
      <c r="J30" s="43"/>
    </row>
    <row r="31" spans="1:13" x14ac:dyDescent="0.25">
      <c r="A31" s="10">
        <v>46088</v>
      </c>
      <c r="B31" s="11"/>
      <c r="C31" s="6">
        <v>16</v>
      </c>
      <c r="D31" s="6">
        <v>2</v>
      </c>
      <c r="E31" s="13"/>
      <c r="F31" s="13"/>
      <c r="G31" s="13"/>
      <c r="H31" s="13"/>
      <c r="I31" s="6">
        <f t="shared" si="0"/>
        <v>0</v>
      </c>
    </row>
    <row r="32" spans="1:13" x14ac:dyDescent="0.25">
      <c r="C32" s="7" t="s">
        <v>35</v>
      </c>
      <c r="E32" s="13">
        <f>SUM(E10:E31)</f>
        <v>0</v>
      </c>
      <c r="F32" s="13">
        <f>SUM(F10:F31)</f>
        <v>0</v>
      </c>
      <c r="G32" s="13">
        <f>SUM(G10:G31)</f>
        <v>0</v>
      </c>
      <c r="H32" s="13">
        <f>SUM(H10:H31)</f>
        <v>0</v>
      </c>
      <c r="I32" s="14">
        <f>0.6*E32+0.25*F32+0.1*G32+0.05*H32</f>
        <v>0</v>
      </c>
      <c r="L32" s="2"/>
      <c r="M32" s="2"/>
    </row>
    <row r="33" spans="1:10" x14ac:dyDescent="0.25">
      <c r="A33" s="1" t="s">
        <v>50</v>
      </c>
      <c r="B33" s="12">
        <f>COUNT(E10:E30)</f>
        <v>0</v>
      </c>
      <c r="E33" s="13">
        <f>$B$33</f>
        <v>0</v>
      </c>
      <c r="F33" s="13">
        <f>$B$33</f>
        <v>0</v>
      </c>
      <c r="G33" s="13">
        <f>$B$33</f>
        <v>0</v>
      </c>
      <c r="H33" s="13">
        <f>$B$33</f>
        <v>0</v>
      </c>
      <c r="I33" s="13"/>
    </row>
    <row r="34" spans="1:10" x14ac:dyDescent="0.25">
      <c r="A34" s="1" t="s">
        <v>5</v>
      </c>
      <c r="E34" s="13" t="e">
        <f>+E32/($B$33*10)*'Summary All Grounds'!$G$6</f>
        <v>#DIV/0!</v>
      </c>
      <c r="F34" s="13" t="e">
        <f>+F32/($B$33*10)*'Summary All Grounds'!$H$6</f>
        <v>#DIV/0!</v>
      </c>
      <c r="G34" s="13" t="e">
        <f>+G32/($B$33*10)*'Summary All Grounds'!$I$6</f>
        <v>#DIV/0!</v>
      </c>
      <c r="H34" s="13" t="e">
        <f>+H32/($B$33*10)*'Summary All Grounds'!$J$6</f>
        <v>#DIV/0!</v>
      </c>
      <c r="I34" s="13" t="e">
        <f>SUM(E34:H34)</f>
        <v>#DIV/0!</v>
      </c>
    </row>
    <row r="35" spans="1:10" x14ac:dyDescent="0.25">
      <c r="E35" s="13"/>
      <c r="F35" s="13"/>
      <c r="G35" s="13"/>
      <c r="H35" s="13"/>
      <c r="I35" s="13"/>
    </row>
    <row r="36" spans="1:10" x14ac:dyDescent="0.25">
      <c r="B36" s="6"/>
      <c r="H36" s="15" t="s">
        <v>51</v>
      </c>
      <c r="I36" s="13" t="e">
        <f>+I32/B33</f>
        <v>#DIV/0!</v>
      </c>
      <c r="J36" s="1" t="s">
        <v>52</v>
      </c>
    </row>
    <row r="38" spans="1:10" x14ac:dyDescent="0.25">
      <c r="I38" s="13" t="e">
        <f>+I34-I36</f>
        <v>#DIV/0!</v>
      </c>
      <c r="J38" s="1" t="s">
        <v>53</v>
      </c>
    </row>
    <row r="56" spans="1:1" x14ac:dyDescent="0.25">
      <c r="A56" s="10"/>
    </row>
  </sheetData>
  <mergeCells count="1">
    <mergeCell ref="F3:H3"/>
  </mergeCells>
  <phoneticPr fontId="1" type="noConversion"/>
  <pageMargins left="0.19685039370078741" right="0.19685039370078741" top="0.36" bottom="0.28999999999999998"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M37"/>
  <sheetViews>
    <sheetView zoomScaleNormal="100" workbookViewId="0">
      <pane ySplit="6" topLeftCell="A7" activePane="bottomLeft" state="frozen"/>
      <selection activeCell="E10" sqref="E10"/>
      <selection pane="bottomLeft" activeCell="J24" sqref="J24"/>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77</v>
      </c>
      <c r="C2" s="19"/>
      <c r="D2" s="19"/>
      <c r="E2" s="17" t="s">
        <v>46</v>
      </c>
      <c r="F2" s="17"/>
      <c r="G2" s="21">
        <f>+SUM(I10:I29)</f>
        <v>112.95000000000002</v>
      </c>
      <c r="H2" s="17"/>
      <c r="I2" s="20"/>
    </row>
    <row r="3" spans="1:10" x14ac:dyDescent="0.25">
      <c r="A3" s="17" t="s">
        <v>29</v>
      </c>
      <c r="B3" s="17" t="s">
        <v>78</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I7" s="6">
        <f t="shared" ref="I7:I30" si="0">0.6*E7+0.25*F7+0.1*G7+0.05*H7</f>
        <v>0</v>
      </c>
      <c r="J7" s="43"/>
    </row>
    <row r="8" spans="1:10" x14ac:dyDescent="0.25">
      <c r="A8" s="10">
        <v>45934</v>
      </c>
      <c r="B8" s="11" t="s">
        <v>131</v>
      </c>
      <c r="C8" s="6">
        <v>2</v>
      </c>
      <c r="D8" s="6" t="s">
        <v>41</v>
      </c>
      <c r="E8" s="56">
        <v>9</v>
      </c>
      <c r="F8" s="56">
        <v>9</v>
      </c>
      <c r="G8" s="56">
        <v>8</v>
      </c>
      <c r="H8" s="56">
        <v>8</v>
      </c>
      <c r="I8" s="6">
        <f t="shared" si="0"/>
        <v>8.85</v>
      </c>
      <c r="J8" s="43"/>
    </row>
    <row r="9" spans="1:10" x14ac:dyDescent="0.25">
      <c r="A9" s="10">
        <v>45941</v>
      </c>
      <c r="B9" s="11">
        <v>1</v>
      </c>
      <c r="C9" s="6">
        <v>3</v>
      </c>
      <c r="D9" s="6" t="s">
        <v>41</v>
      </c>
      <c r="E9" s="56">
        <v>10</v>
      </c>
      <c r="F9" s="56">
        <v>10</v>
      </c>
      <c r="G9" s="56">
        <v>10</v>
      </c>
      <c r="H9" s="56">
        <v>10</v>
      </c>
      <c r="I9" s="6">
        <f t="shared" si="0"/>
        <v>10</v>
      </c>
      <c r="J9" s="43"/>
    </row>
    <row r="10" spans="1:10" x14ac:dyDescent="0.25">
      <c r="A10" s="10">
        <v>45948</v>
      </c>
      <c r="B10" s="11">
        <v>2</v>
      </c>
      <c r="C10" s="6">
        <v>4</v>
      </c>
      <c r="D10" s="6">
        <v>1</v>
      </c>
      <c r="E10" s="56">
        <v>8</v>
      </c>
      <c r="F10" s="56">
        <v>8</v>
      </c>
      <c r="G10" s="56">
        <v>7</v>
      </c>
      <c r="H10" s="56">
        <v>10</v>
      </c>
      <c r="I10" s="6">
        <f t="shared" si="0"/>
        <v>8</v>
      </c>
      <c r="J10" s="43" t="s">
        <v>48</v>
      </c>
    </row>
    <row r="11" spans="1:10" x14ac:dyDescent="0.25">
      <c r="A11" s="10">
        <v>45955</v>
      </c>
      <c r="B11" s="11">
        <v>2</v>
      </c>
      <c r="C11" s="6">
        <v>4</v>
      </c>
      <c r="D11" s="6">
        <v>2</v>
      </c>
      <c r="E11" s="56">
        <v>8</v>
      </c>
      <c r="F11" s="56">
        <v>8</v>
      </c>
      <c r="G11" s="56">
        <v>7</v>
      </c>
      <c r="H11" s="56">
        <v>10</v>
      </c>
      <c r="I11" s="6">
        <f t="shared" si="0"/>
        <v>8</v>
      </c>
      <c r="J11" s="43"/>
    </row>
    <row r="12" spans="1:10" x14ac:dyDescent="0.25">
      <c r="A12" s="10">
        <v>45962</v>
      </c>
      <c r="B12" s="11">
        <v>1</v>
      </c>
      <c r="C12" s="6">
        <v>5</v>
      </c>
      <c r="D12" s="6">
        <v>1</v>
      </c>
      <c r="E12" s="56">
        <v>8</v>
      </c>
      <c r="F12" s="56">
        <v>8</v>
      </c>
      <c r="G12" s="56">
        <v>8</v>
      </c>
      <c r="H12" s="56">
        <v>10</v>
      </c>
      <c r="I12" s="6">
        <f t="shared" si="0"/>
        <v>8.1</v>
      </c>
      <c r="J12" s="43"/>
    </row>
    <row r="13" spans="1:10" x14ac:dyDescent="0.25">
      <c r="A13" s="10">
        <v>45963</v>
      </c>
      <c r="B13" s="11">
        <v>1</v>
      </c>
      <c r="C13" s="6">
        <v>5</v>
      </c>
      <c r="D13" s="6">
        <v>2</v>
      </c>
      <c r="E13" s="56">
        <v>8</v>
      </c>
      <c r="F13" s="56">
        <v>8</v>
      </c>
      <c r="G13" s="56">
        <v>8</v>
      </c>
      <c r="H13" s="56">
        <v>10</v>
      </c>
      <c r="J13" s="43" t="s">
        <v>140</v>
      </c>
    </row>
    <row r="14" spans="1:10" x14ac:dyDescent="0.25">
      <c r="A14" s="10">
        <v>45969</v>
      </c>
      <c r="B14" s="11">
        <v>2</v>
      </c>
      <c r="C14" s="6">
        <v>6</v>
      </c>
      <c r="D14" s="6">
        <v>1</v>
      </c>
      <c r="E14" s="56">
        <v>8</v>
      </c>
      <c r="F14" s="56">
        <v>9</v>
      </c>
      <c r="G14" s="56">
        <v>8</v>
      </c>
      <c r="H14" s="56">
        <v>10</v>
      </c>
      <c r="I14" s="6">
        <f t="shared" si="0"/>
        <v>8.35</v>
      </c>
      <c r="J14" s="43"/>
    </row>
    <row r="15" spans="1:10" x14ac:dyDescent="0.25">
      <c r="A15" s="10">
        <v>45976</v>
      </c>
      <c r="B15" s="11">
        <v>2</v>
      </c>
      <c r="C15" s="6">
        <v>6</v>
      </c>
      <c r="D15" s="6">
        <v>2</v>
      </c>
      <c r="E15" s="56">
        <v>8</v>
      </c>
      <c r="F15" s="56">
        <v>9</v>
      </c>
      <c r="G15" s="56">
        <v>8</v>
      </c>
      <c r="H15" s="56">
        <v>10</v>
      </c>
      <c r="I15" s="6">
        <f t="shared" si="0"/>
        <v>8.35</v>
      </c>
      <c r="J15" s="43"/>
    </row>
    <row r="16" spans="1:10" x14ac:dyDescent="0.25">
      <c r="A16" s="10">
        <v>45983</v>
      </c>
      <c r="B16" s="11">
        <v>2</v>
      </c>
      <c r="C16" s="6">
        <v>7</v>
      </c>
      <c r="D16" s="6" t="s">
        <v>41</v>
      </c>
      <c r="E16" s="56">
        <v>8</v>
      </c>
      <c r="F16" s="56">
        <v>9</v>
      </c>
      <c r="G16" s="56">
        <v>8</v>
      </c>
      <c r="H16" s="56">
        <v>10</v>
      </c>
      <c r="I16" s="6">
        <f t="shared" si="0"/>
        <v>8.35</v>
      </c>
      <c r="J16" s="43"/>
    </row>
    <row r="17" spans="1:13" ht="12.75" customHeight="1" x14ac:dyDescent="0.25">
      <c r="A17" s="10">
        <v>45990</v>
      </c>
      <c r="B17" s="11">
        <v>1</v>
      </c>
      <c r="C17" s="6">
        <v>8</v>
      </c>
      <c r="D17" s="6" t="s">
        <v>41</v>
      </c>
      <c r="E17" s="56">
        <v>10</v>
      </c>
      <c r="F17" s="56">
        <v>10</v>
      </c>
      <c r="G17" s="56">
        <v>9</v>
      </c>
      <c r="H17" s="56">
        <v>10</v>
      </c>
      <c r="I17" s="6">
        <f t="shared" si="0"/>
        <v>9.9</v>
      </c>
      <c r="J17" s="43"/>
    </row>
    <row r="18" spans="1:13" x14ac:dyDescent="0.25">
      <c r="A18" s="10">
        <v>45997</v>
      </c>
      <c r="B18" s="11">
        <v>4</v>
      </c>
      <c r="C18" s="6">
        <v>9</v>
      </c>
      <c r="D18" s="6" t="s">
        <v>41</v>
      </c>
      <c r="E18" s="58">
        <v>7</v>
      </c>
      <c r="F18" s="58">
        <v>8</v>
      </c>
      <c r="G18" s="58">
        <v>8</v>
      </c>
      <c r="H18" s="58">
        <v>10</v>
      </c>
      <c r="I18" s="6">
        <f t="shared" si="0"/>
        <v>7.5</v>
      </c>
      <c r="J18" s="43"/>
    </row>
    <row r="19" spans="1:13" x14ac:dyDescent="0.25">
      <c r="A19" s="10">
        <v>46004</v>
      </c>
      <c r="B19" s="11">
        <v>3</v>
      </c>
      <c r="C19" s="6">
        <v>10</v>
      </c>
      <c r="D19" s="6" t="s">
        <v>41</v>
      </c>
      <c r="E19" s="38">
        <v>10</v>
      </c>
      <c r="F19" s="38">
        <v>10</v>
      </c>
      <c r="G19" s="38">
        <v>8</v>
      </c>
      <c r="H19" s="38">
        <v>5</v>
      </c>
      <c r="I19" s="6">
        <f t="shared" si="0"/>
        <v>9.5500000000000007</v>
      </c>
      <c r="J19" s="43"/>
    </row>
    <row r="20" spans="1:13" x14ac:dyDescent="0.25">
      <c r="A20" s="10">
        <v>46011</v>
      </c>
      <c r="B20" s="11">
        <v>2</v>
      </c>
      <c r="C20" s="6">
        <v>11</v>
      </c>
      <c r="D20" s="6" t="s">
        <v>41</v>
      </c>
      <c r="E20" s="56">
        <v>9</v>
      </c>
      <c r="F20" s="56">
        <v>9</v>
      </c>
      <c r="G20" s="56">
        <v>10</v>
      </c>
      <c r="H20" s="56">
        <v>10</v>
      </c>
      <c r="I20" s="6">
        <f t="shared" si="0"/>
        <v>9.1499999999999986</v>
      </c>
      <c r="J20" s="43"/>
    </row>
    <row r="21" spans="1:13" x14ac:dyDescent="0.25">
      <c r="A21" s="10">
        <v>46032</v>
      </c>
      <c r="B21" s="11"/>
      <c r="C21" s="6">
        <v>12</v>
      </c>
      <c r="D21" s="6">
        <v>1</v>
      </c>
      <c r="E21" s="65" t="s">
        <v>138</v>
      </c>
      <c r="F21" s="65" t="s">
        <v>138</v>
      </c>
      <c r="G21" s="65" t="s">
        <v>138</v>
      </c>
      <c r="H21" s="65" t="s">
        <v>138</v>
      </c>
      <c r="J21" s="43" t="s">
        <v>150</v>
      </c>
    </row>
    <row r="22" spans="1:13" x14ac:dyDescent="0.25">
      <c r="A22" s="10">
        <v>46039</v>
      </c>
      <c r="B22" s="11">
        <v>1</v>
      </c>
      <c r="C22" s="6">
        <v>12</v>
      </c>
      <c r="D22" s="6" t="s">
        <v>41</v>
      </c>
      <c r="E22" s="56">
        <v>9</v>
      </c>
      <c r="F22" s="56">
        <v>10</v>
      </c>
      <c r="G22" s="56">
        <v>10</v>
      </c>
      <c r="H22" s="56">
        <v>10</v>
      </c>
      <c r="I22" s="6">
        <f t="shared" si="0"/>
        <v>9.3999999999999986</v>
      </c>
      <c r="J22" s="43"/>
    </row>
    <row r="23" spans="1:13" x14ac:dyDescent="0.25">
      <c r="A23" s="10">
        <v>46046</v>
      </c>
      <c r="B23" s="11">
        <v>1</v>
      </c>
      <c r="C23" s="6">
        <v>13</v>
      </c>
      <c r="D23" s="6">
        <v>1</v>
      </c>
      <c r="E23" s="56">
        <v>9</v>
      </c>
      <c r="F23" s="56">
        <v>9</v>
      </c>
      <c r="G23" s="56">
        <v>10</v>
      </c>
      <c r="H23" s="56">
        <v>10</v>
      </c>
      <c r="I23" s="6">
        <f t="shared" si="0"/>
        <v>9.1499999999999986</v>
      </c>
      <c r="J23" s="43"/>
    </row>
    <row r="24" spans="1:13" x14ac:dyDescent="0.25">
      <c r="A24" s="10">
        <v>46053</v>
      </c>
      <c r="B24" s="11">
        <v>1</v>
      </c>
      <c r="C24" s="6">
        <v>13</v>
      </c>
      <c r="D24" s="6">
        <v>2</v>
      </c>
      <c r="E24" s="56">
        <v>9</v>
      </c>
      <c r="F24" s="56">
        <v>9</v>
      </c>
      <c r="G24" s="56">
        <v>10</v>
      </c>
      <c r="H24" s="56">
        <v>10</v>
      </c>
      <c r="I24" s="6">
        <f t="shared" si="0"/>
        <v>9.1499999999999986</v>
      </c>
      <c r="J24" s="43"/>
    </row>
    <row r="25" spans="1:13" x14ac:dyDescent="0.25">
      <c r="A25" s="10">
        <v>46060</v>
      </c>
      <c r="B25" s="11"/>
      <c r="C25" s="6">
        <v>14</v>
      </c>
      <c r="D25" s="6">
        <v>1</v>
      </c>
      <c r="E25" s="56"/>
      <c r="F25" s="56"/>
      <c r="G25" s="56"/>
      <c r="H25" s="56"/>
      <c r="I25" s="6">
        <f t="shared" si="0"/>
        <v>0</v>
      </c>
      <c r="J25" s="43"/>
    </row>
    <row r="26" spans="1:13" x14ac:dyDescent="0.25">
      <c r="A26" s="10">
        <v>46061</v>
      </c>
      <c r="B26" s="11"/>
      <c r="C26" s="6">
        <v>14</v>
      </c>
      <c r="D26" s="6">
        <v>2</v>
      </c>
      <c r="E26" s="56"/>
      <c r="F26" s="56"/>
      <c r="G26" s="56"/>
      <c r="H26" s="56"/>
      <c r="I26" s="6">
        <f t="shared" si="0"/>
        <v>0</v>
      </c>
      <c r="J26" s="43"/>
    </row>
    <row r="27" spans="1:13" x14ac:dyDescent="0.25">
      <c r="A27" s="10">
        <v>46067</v>
      </c>
      <c r="B27" s="11"/>
      <c r="C27" s="6">
        <v>15</v>
      </c>
      <c r="D27" s="6">
        <v>1</v>
      </c>
      <c r="E27" s="56"/>
      <c r="F27" s="56"/>
      <c r="G27" s="56"/>
      <c r="H27" s="56"/>
      <c r="I27" s="6">
        <f t="shared" si="0"/>
        <v>0</v>
      </c>
      <c r="J27" s="43"/>
    </row>
    <row r="28" spans="1:13" x14ac:dyDescent="0.25">
      <c r="A28" s="10">
        <v>45709</v>
      </c>
      <c r="B28" s="11"/>
      <c r="C28" s="6">
        <v>15</v>
      </c>
      <c r="D28" s="6">
        <v>2</v>
      </c>
      <c r="E28" s="56"/>
      <c r="F28" s="56"/>
      <c r="G28" s="56"/>
      <c r="H28" s="56"/>
      <c r="I28" s="6">
        <f t="shared" si="0"/>
        <v>0</v>
      </c>
      <c r="J28" s="43"/>
    </row>
    <row r="29" spans="1:13" x14ac:dyDescent="0.25">
      <c r="A29" s="10">
        <v>46081</v>
      </c>
      <c r="B29" s="11"/>
      <c r="C29" s="6">
        <v>16</v>
      </c>
      <c r="D29" s="6">
        <v>1</v>
      </c>
      <c r="E29" s="12"/>
      <c r="F29" s="12"/>
      <c r="G29" s="12"/>
      <c r="H29" s="12"/>
      <c r="I29" s="6">
        <f t="shared" si="0"/>
        <v>0</v>
      </c>
      <c r="J29" s="43"/>
    </row>
    <row r="30" spans="1:13" x14ac:dyDescent="0.25">
      <c r="A30" s="10">
        <v>46088</v>
      </c>
      <c r="B30" s="11"/>
      <c r="C30" s="6">
        <v>16</v>
      </c>
      <c r="D30" s="6">
        <v>2</v>
      </c>
      <c r="E30" s="13"/>
      <c r="F30" s="13"/>
      <c r="G30" s="13"/>
      <c r="H30" s="13"/>
      <c r="I30" s="6">
        <f t="shared" si="0"/>
        <v>0</v>
      </c>
    </row>
    <row r="31" spans="1:13" x14ac:dyDescent="0.25">
      <c r="C31" s="7" t="s">
        <v>35</v>
      </c>
      <c r="E31" s="13">
        <f>SUM(E10:E30)</f>
        <v>119</v>
      </c>
      <c r="F31" s="13">
        <f>SUM(F10:F30)</f>
        <v>124</v>
      </c>
      <c r="G31" s="13">
        <f>SUM(G10:G30)</f>
        <v>119</v>
      </c>
      <c r="H31" s="13">
        <f>SUM(H10:H30)</f>
        <v>135</v>
      </c>
      <c r="I31" s="14">
        <f>0.6*E31+0.25*F31+0.1*G31+0.05*H31</f>
        <v>121.05</v>
      </c>
      <c r="L31" s="2"/>
      <c r="M31" s="2"/>
    </row>
    <row r="32" spans="1:13" x14ac:dyDescent="0.25">
      <c r="A32" s="1" t="s">
        <v>50</v>
      </c>
      <c r="B32" s="12">
        <f>COUNT(E10:E29)</f>
        <v>14</v>
      </c>
      <c r="E32" s="13">
        <f>$B$32</f>
        <v>14</v>
      </c>
      <c r="F32" s="13">
        <f>$B$32</f>
        <v>14</v>
      </c>
      <c r="G32" s="13">
        <f>$B$32</f>
        <v>14</v>
      </c>
      <c r="H32" s="13">
        <f>$B$32</f>
        <v>14</v>
      </c>
      <c r="I32" s="13"/>
    </row>
    <row r="33" spans="1:10" x14ac:dyDescent="0.25">
      <c r="A33" s="1" t="s">
        <v>5</v>
      </c>
      <c r="E33" s="13">
        <f>+E31/($B$32*10)*'Summary All Grounds'!$G$6</f>
        <v>5.0999999999999996</v>
      </c>
      <c r="F33" s="13">
        <f>+F31/($B$32*10)*'Summary All Grounds'!$H$6</f>
        <v>2.2142857142857144</v>
      </c>
      <c r="G33" s="13">
        <f>+G31/($B$32*10)*'Summary All Grounds'!$I$6</f>
        <v>0.85</v>
      </c>
      <c r="H33" s="13">
        <f>+H31/($B$32*10)*'Summary All Grounds'!$J$6</f>
        <v>0.48214285714285715</v>
      </c>
      <c r="I33" s="13">
        <f>SUM(E33:H33)</f>
        <v>8.6464285714285722</v>
      </c>
    </row>
    <row r="34" spans="1:10" x14ac:dyDescent="0.25">
      <c r="E34" s="13"/>
      <c r="F34" s="13"/>
      <c r="G34" s="13"/>
      <c r="H34" s="13"/>
      <c r="I34" s="13"/>
    </row>
    <row r="35" spans="1:10" x14ac:dyDescent="0.25">
      <c r="B35" s="6"/>
      <c r="H35" s="15" t="s">
        <v>51</v>
      </c>
      <c r="I35" s="13">
        <f>+I31/B32</f>
        <v>8.6464285714285705</v>
      </c>
      <c r="J35" s="1" t="s">
        <v>52</v>
      </c>
    </row>
    <row r="37" spans="1:10" x14ac:dyDescent="0.25">
      <c r="I37" s="13">
        <f>+I33-I35</f>
        <v>0</v>
      </c>
      <c r="J37" s="1" t="s">
        <v>53</v>
      </c>
    </row>
  </sheetData>
  <customSheetViews>
    <customSheetView guid="{B1033906-1AC0-496B-829F-EF4212ECB99D}" fitToPage="1" showRuler="0">
      <pane ySplit="4" topLeftCell="A5" activePane="bottomLeft" state="frozen"/>
      <selection pane="bottomLeft" activeCell="F23" sqref="F23"/>
      <pageMargins left="0" right="0" top="0" bottom="0" header="0" footer="0"/>
      <pageSetup scale="99" orientation="landscape" horizontalDpi="360" r:id="rId1"/>
      <headerFooter alignWithMargins="0"/>
    </customSheetView>
  </customSheetViews>
  <mergeCells count="1">
    <mergeCell ref="F3:H3"/>
  </mergeCells>
  <phoneticPr fontId="0" type="noConversion"/>
  <pageMargins left="0.19685039370078741" right="0.19685039370078741" top="0.25" bottom="0.22" header="0.24" footer="0.18"/>
  <pageSetup paperSize="9"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74</v>
      </c>
      <c r="C2" s="47"/>
      <c r="D2" s="47"/>
      <c r="E2" s="47"/>
      <c r="F2" s="82" t="s">
        <v>28</v>
      </c>
      <c r="G2" s="82"/>
      <c r="H2" s="48">
        <f>+I34</f>
        <v>7.75</v>
      </c>
      <c r="I2" s="46"/>
      <c r="J2" s="42"/>
    </row>
    <row r="3" spans="1:17" x14ac:dyDescent="0.25">
      <c r="A3" s="46" t="s">
        <v>29</v>
      </c>
      <c r="B3" s="46" t="s">
        <v>151</v>
      </c>
      <c r="C3" s="47"/>
      <c r="D3" s="47"/>
      <c r="E3" s="47"/>
      <c r="F3" s="47"/>
      <c r="G3" s="47"/>
      <c r="H3" s="47"/>
      <c r="I3" s="47"/>
      <c r="J3" s="4"/>
    </row>
    <row r="4" spans="1:17" s="7" customFormat="1" x14ac:dyDescent="0.25">
      <c r="A4" s="2"/>
      <c r="B4" s="2"/>
      <c r="C4" s="3"/>
      <c r="D4" s="3"/>
      <c r="E4" s="4" t="s">
        <v>7</v>
      </c>
      <c r="F4" s="4" t="s">
        <v>7</v>
      </c>
      <c r="G4" s="5"/>
      <c r="H4" s="5"/>
      <c r="I4" s="6"/>
      <c r="J4" s="1"/>
    </row>
    <row r="5" spans="1:17" s="7" customFormat="1" x14ac:dyDescent="0.25">
      <c r="E5" s="4" t="s">
        <v>31</v>
      </c>
      <c r="F5" s="4" t="s">
        <v>32</v>
      </c>
      <c r="G5" s="4" t="s">
        <v>33</v>
      </c>
      <c r="H5" s="4" t="s">
        <v>34</v>
      </c>
      <c r="I5" s="4" t="s">
        <v>35</v>
      </c>
      <c r="J5" s="4" t="s">
        <v>36</v>
      </c>
    </row>
    <row r="6" spans="1:17" s="7" customForma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9"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c r="C9" s="6">
        <v>3</v>
      </c>
      <c r="D9" s="6" t="s">
        <v>41</v>
      </c>
      <c r="E9" s="56"/>
      <c r="F9" s="56"/>
      <c r="G9" s="56"/>
      <c r="H9" s="56"/>
      <c r="I9" s="6">
        <f t="shared" si="0"/>
        <v>0</v>
      </c>
      <c r="J9" s="43"/>
      <c r="O9" s="11"/>
    </row>
    <row r="10" spans="1:17" x14ac:dyDescent="0.25">
      <c r="A10" s="10">
        <v>45948</v>
      </c>
      <c r="B10" s="11"/>
      <c r="C10" s="6">
        <v>4</v>
      </c>
      <c r="D10" s="6">
        <v>1</v>
      </c>
      <c r="E10" s="56"/>
      <c r="F10" s="56"/>
      <c r="G10" s="56"/>
      <c r="H10" s="56"/>
      <c r="I10" s="6">
        <f t="shared" ref="I10:I28" si="1">0.6*E10+0.25*F10+0.1*G10+0.05*H10</f>
        <v>0</v>
      </c>
      <c r="J10" s="43"/>
      <c r="N10" s="10"/>
      <c r="O10" s="11"/>
      <c r="P10" s="6"/>
      <c r="Q10" s="6"/>
    </row>
    <row r="11" spans="1:17" x14ac:dyDescent="0.25">
      <c r="A11" s="10">
        <v>45955</v>
      </c>
      <c r="B11" s="11"/>
      <c r="C11" s="6">
        <v>4</v>
      </c>
      <c r="D11" s="6">
        <v>2</v>
      </c>
      <c r="E11" s="56"/>
      <c r="F11" s="56"/>
      <c r="G11" s="56"/>
      <c r="H11" s="56"/>
      <c r="I11" s="6">
        <f t="shared" si="1"/>
        <v>0</v>
      </c>
      <c r="J11" s="43"/>
    </row>
    <row r="12" spans="1:17" x14ac:dyDescent="0.25">
      <c r="A12" s="10">
        <v>45962</v>
      </c>
      <c r="B12" s="11"/>
      <c r="C12" s="6">
        <v>5</v>
      </c>
      <c r="D12" s="6" t="s">
        <v>41</v>
      </c>
      <c r="E12" s="56"/>
      <c r="F12" s="56"/>
      <c r="G12" s="56"/>
      <c r="H12" s="56"/>
      <c r="I12" s="6">
        <f t="shared" si="1"/>
        <v>0</v>
      </c>
      <c r="J12" s="43"/>
    </row>
    <row r="13" spans="1:17" x14ac:dyDescent="0.25">
      <c r="A13" s="10">
        <v>45969</v>
      </c>
      <c r="B13" s="11"/>
      <c r="C13" s="6">
        <v>6</v>
      </c>
      <c r="D13" s="6">
        <v>1</v>
      </c>
      <c r="E13" s="56"/>
      <c r="F13" s="56"/>
      <c r="G13" s="56"/>
      <c r="H13" s="56"/>
      <c r="I13" s="6">
        <f t="shared" si="1"/>
        <v>0</v>
      </c>
      <c r="J13" s="43"/>
    </row>
    <row r="14" spans="1:17" x14ac:dyDescent="0.25">
      <c r="A14" s="10">
        <v>45976</v>
      </c>
      <c r="B14" s="11"/>
      <c r="C14" s="6">
        <v>6</v>
      </c>
      <c r="D14" s="6">
        <v>2</v>
      </c>
      <c r="E14" s="56"/>
      <c r="F14" s="56"/>
      <c r="G14" s="56"/>
      <c r="H14" s="56"/>
      <c r="I14" s="6">
        <f t="shared" si="1"/>
        <v>0</v>
      </c>
      <c r="J14" s="43"/>
    </row>
    <row r="15" spans="1:17" x14ac:dyDescent="0.25">
      <c r="A15" s="10">
        <v>45983</v>
      </c>
      <c r="B15" s="11"/>
      <c r="C15" s="6">
        <v>7</v>
      </c>
      <c r="D15" s="6" t="s">
        <v>41</v>
      </c>
      <c r="E15" s="56"/>
      <c r="F15" s="56"/>
      <c r="G15" s="56"/>
      <c r="H15" s="56"/>
      <c r="I15" s="6">
        <f t="shared" si="1"/>
        <v>0</v>
      </c>
      <c r="J15" s="43"/>
    </row>
    <row r="16" spans="1:17" x14ac:dyDescent="0.25">
      <c r="A16" s="10">
        <v>45990</v>
      </c>
      <c r="B16" s="11"/>
      <c r="C16" s="6">
        <v>8</v>
      </c>
      <c r="D16" s="6" t="s">
        <v>41</v>
      </c>
      <c r="E16" s="56"/>
      <c r="F16" s="56"/>
      <c r="G16" s="56"/>
      <c r="H16" s="56"/>
      <c r="I16" s="6">
        <f t="shared" si="1"/>
        <v>0</v>
      </c>
      <c r="J16" s="43"/>
    </row>
    <row r="17" spans="1:12" x14ac:dyDescent="0.25">
      <c r="A17" s="10">
        <v>45997</v>
      </c>
      <c r="B17" s="11"/>
      <c r="C17" s="6">
        <v>9</v>
      </c>
      <c r="D17" s="6" t="s">
        <v>41</v>
      </c>
      <c r="E17" s="58"/>
      <c r="F17" s="58"/>
      <c r="G17" s="58"/>
      <c r="H17" s="58"/>
      <c r="I17" s="6">
        <f t="shared" si="1"/>
        <v>0</v>
      </c>
      <c r="J17" s="43"/>
    </row>
    <row r="18" spans="1:12" x14ac:dyDescent="0.25">
      <c r="A18" s="10">
        <v>46004</v>
      </c>
      <c r="B18" s="11"/>
      <c r="C18" s="6">
        <v>10</v>
      </c>
      <c r="D18" s="6" t="s">
        <v>41</v>
      </c>
      <c r="E18" s="58"/>
      <c r="F18" s="58"/>
      <c r="G18" s="58"/>
      <c r="H18" s="58"/>
      <c r="I18" s="6">
        <f t="shared" si="1"/>
        <v>0</v>
      </c>
      <c r="J18" s="43"/>
    </row>
    <row r="19" spans="1:12" x14ac:dyDescent="0.25">
      <c r="A19" s="10">
        <v>46011</v>
      </c>
      <c r="B19" s="11"/>
      <c r="C19" s="6">
        <v>11</v>
      </c>
      <c r="D19" s="6" t="s">
        <v>41</v>
      </c>
      <c r="E19" s="56"/>
      <c r="F19" s="56"/>
      <c r="G19" s="56"/>
      <c r="H19" s="56"/>
      <c r="I19" s="6">
        <f t="shared" si="1"/>
        <v>0</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56"/>
      <c r="F21" s="56"/>
      <c r="G21" s="56"/>
      <c r="H21" s="56"/>
      <c r="I21" s="6">
        <f t="shared" si="1"/>
        <v>0</v>
      </c>
      <c r="J21" s="43"/>
    </row>
    <row r="22" spans="1:12" x14ac:dyDescent="0.25">
      <c r="A22" s="10">
        <v>46046</v>
      </c>
      <c r="B22" s="11">
        <v>4</v>
      </c>
      <c r="C22" s="6">
        <v>13</v>
      </c>
      <c r="D22" s="6">
        <v>1</v>
      </c>
      <c r="E22" s="56">
        <v>7</v>
      </c>
      <c r="F22" s="56">
        <v>8</v>
      </c>
      <c r="G22" s="56">
        <v>10</v>
      </c>
      <c r="H22" s="56">
        <v>5</v>
      </c>
      <c r="I22" s="6">
        <f t="shared" si="1"/>
        <v>7.45</v>
      </c>
      <c r="J22" s="43"/>
    </row>
    <row r="23" spans="1:12" x14ac:dyDescent="0.25">
      <c r="A23" s="10">
        <v>46053</v>
      </c>
      <c r="B23" s="11">
        <v>4</v>
      </c>
      <c r="C23" s="6">
        <v>13</v>
      </c>
      <c r="D23" s="6">
        <v>2</v>
      </c>
      <c r="E23" s="56">
        <v>8</v>
      </c>
      <c r="F23" s="56">
        <v>8</v>
      </c>
      <c r="G23" s="56">
        <v>10</v>
      </c>
      <c r="H23" s="56">
        <v>5</v>
      </c>
      <c r="I23" s="6">
        <f t="shared" si="1"/>
        <v>8.0500000000000007</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12"/>
      <c r="F25" s="12"/>
      <c r="G25" s="12"/>
      <c r="H25" s="12"/>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12"/>
      <c r="F27" s="12"/>
      <c r="G27" s="12"/>
      <c r="H27" s="12"/>
      <c r="I27" s="6">
        <f t="shared" si="1"/>
        <v>0</v>
      </c>
      <c r="J27" s="43"/>
    </row>
    <row r="28" spans="1:12" x14ac:dyDescent="0.25">
      <c r="A28" s="10">
        <v>46088</v>
      </c>
      <c r="B28" s="11"/>
      <c r="C28" s="6">
        <v>16</v>
      </c>
      <c r="D28" s="6">
        <v>2</v>
      </c>
      <c r="E28" s="12"/>
      <c r="F28" s="12"/>
      <c r="G28" s="12"/>
      <c r="H28" s="12"/>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15</v>
      </c>
      <c r="F30" s="13">
        <f>SUM(F10:F28)</f>
        <v>16</v>
      </c>
      <c r="G30" s="13">
        <f>SUM(G10:G28)</f>
        <v>20</v>
      </c>
      <c r="H30" s="13">
        <f>SUM(H10:H28)</f>
        <v>10</v>
      </c>
      <c r="I30" s="14">
        <f>0.6*E30+0.25*F30+0.1*G30+0.05*H30</f>
        <v>15.5</v>
      </c>
      <c r="J30" s="14"/>
    </row>
    <row r="31" spans="1:12" x14ac:dyDescent="0.25">
      <c r="A31" s="1" t="s">
        <v>6</v>
      </c>
      <c r="B31" s="6">
        <f>COUNT(E10:E28)</f>
        <v>2</v>
      </c>
      <c r="C31" s="6"/>
      <c r="E31" s="13">
        <f>$B$31</f>
        <v>2</v>
      </c>
      <c r="F31" s="13">
        <f>$B$31</f>
        <v>2</v>
      </c>
      <c r="G31" s="13">
        <f>$B$31</f>
        <v>2</v>
      </c>
      <c r="H31" s="13">
        <f>$B$31</f>
        <v>2</v>
      </c>
      <c r="I31" s="13"/>
      <c r="J31" s="13"/>
      <c r="L31" s="16"/>
    </row>
    <row r="32" spans="1:12" x14ac:dyDescent="0.25">
      <c r="A32" s="1" t="s">
        <v>5</v>
      </c>
      <c r="C32" s="6"/>
      <c r="E32" s="13">
        <f>+E30/($B$31*10)*'Summary All Grounds'!$G$6</f>
        <v>4.5</v>
      </c>
      <c r="F32" s="13">
        <f>+F30/($B$31*10)*'Summary All Grounds'!$H$6</f>
        <v>2</v>
      </c>
      <c r="G32" s="13">
        <f>+G30/($B$31*10)*'Summary All Grounds'!$I$6</f>
        <v>1</v>
      </c>
      <c r="H32" s="13">
        <f>+H30/($B$31*10)*'Summary All Grounds'!$J$6</f>
        <v>0.25</v>
      </c>
      <c r="I32" s="13">
        <f>SUM(E32:H32)</f>
        <v>7.75</v>
      </c>
      <c r="J32" s="13"/>
    </row>
    <row r="33" spans="1:12" x14ac:dyDescent="0.25">
      <c r="A33" s="6"/>
      <c r="B33" s="10"/>
      <c r="C33" s="6"/>
      <c r="E33" s="13"/>
      <c r="F33" s="13"/>
      <c r="G33" s="13"/>
      <c r="H33" s="13"/>
      <c r="I33" s="13"/>
      <c r="J33" s="13"/>
    </row>
    <row r="34" spans="1:12" x14ac:dyDescent="0.25">
      <c r="A34" s="6"/>
      <c r="B34" s="10"/>
      <c r="C34" s="6"/>
      <c r="E34" s="6" t="s">
        <v>14</v>
      </c>
      <c r="I34" s="13">
        <f>+I30/B31</f>
        <v>7.75</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F20" sqref="F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6"/>
  <sheetViews>
    <sheetView tabSelected="1" zoomScaleNormal="100" workbookViewId="0">
      <pane ySplit="6" topLeftCell="A23" activePane="bottomLeft" state="frozen"/>
      <selection activeCell="B19" sqref="B19"/>
      <selection pane="bottomLeft" activeCell="V51" sqref="V51"/>
    </sheetView>
  </sheetViews>
  <sheetFormatPr defaultColWidth="9.140625" defaultRowHeight="12.75" customHeight="1" x14ac:dyDescent="0.25"/>
  <cols>
    <col min="1" max="1" width="5.85546875" style="6" customWidth="1"/>
    <col min="2" max="2" width="22.140625" style="1" customWidth="1"/>
    <col min="3" max="3" width="20.42578125" style="1" customWidth="1"/>
    <col min="4" max="4" width="8.7109375" style="1" bestFit="1" customWidth="1"/>
    <col min="5" max="6" width="8" style="6" bestFit="1" customWidth="1"/>
    <col min="7" max="7" width="13" style="6" bestFit="1" customWidth="1"/>
    <col min="8" max="8" width="10.28515625" style="6" bestFit="1" customWidth="1"/>
    <col min="9" max="9" width="8.85546875" style="6" bestFit="1" customWidth="1"/>
    <col min="10" max="10" width="14.85546875" style="6" customWidth="1"/>
    <col min="11" max="12" width="9.140625" style="1"/>
    <col min="13" max="13" width="10.28515625" style="1" customWidth="1"/>
    <col min="14" max="16384" width="9.140625" style="1"/>
  </cols>
  <sheetData>
    <row r="1" spans="1:10" ht="15" x14ac:dyDescent="0.25">
      <c r="A1" s="75" t="s">
        <v>130</v>
      </c>
      <c r="B1" s="76"/>
      <c r="C1" s="76"/>
      <c r="D1" s="76"/>
      <c r="E1" s="76"/>
      <c r="F1" s="76"/>
      <c r="G1" s="76"/>
      <c r="H1" s="76"/>
      <c r="I1" s="76"/>
      <c r="J1" s="76"/>
    </row>
    <row r="2" spans="1:10" ht="15" x14ac:dyDescent="0.25">
      <c r="A2" s="67"/>
      <c r="B2" s="67"/>
      <c r="C2" s="67"/>
      <c r="D2" s="67"/>
      <c r="E2" s="67" t="s">
        <v>148</v>
      </c>
      <c r="F2" s="67"/>
      <c r="G2" s="67"/>
      <c r="H2" s="67"/>
      <c r="I2" s="67"/>
      <c r="J2" s="67"/>
    </row>
    <row r="3" spans="1:10" ht="12.6" customHeight="1" x14ac:dyDescent="0.25">
      <c r="A3" s="81" t="s">
        <v>0</v>
      </c>
      <c r="B3" s="81"/>
      <c r="C3" s="81"/>
      <c r="D3" s="81"/>
      <c r="E3" s="81"/>
      <c r="F3" s="81"/>
      <c r="G3" s="81"/>
      <c r="H3" s="81"/>
      <c r="I3" s="81"/>
      <c r="J3" s="81"/>
    </row>
    <row r="4" spans="1:10" s="25" customFormat="1" ht="30" x14ac:dyDescent="0.25">
      <c r="A4" s="22" t="s">
        <v>1</v>
      </c>
      <c r="B4" s="23" t="s">
        <v>2</v>
      </c>
      <c r="C4" s="23" t="s">
        <v>3</v>
      </c>
      <c r="D4" s="24" t="s">
        <v>4</v>
      </c>
      <c r="E4" s="24" t="s">
        <v>5</v>
      </c>
      <c r="F4" s="24" t="s">
        <v>6</v>
      </c>
      <c r="G4" s="24" t="s">
        <v>7</v>
      </c>
      <c r="H4" s="24" t="s">
        <v>7</v>
      </c>
      <c r="I4" s="24"/>
      <c r="J4" s="77" t="s">
        <v>8</v>
      </c>
    </row>
    <row r="5" spans="1:10" s="25" customFormat="1" ht="14.65" customHeight="1" x14ac:dyDescent="0.25">
      <c r="A5" s="26"/>
      <c r="B5" s="27"/>
      <c r="C5" s="23" t="s">
        <v>9</v>
      </c>
      <c r="D5" s="28" t="s">
        <v>10</v>
      </c>
      <c r="E5" s="29"/>
      <c r="F5" s="30"/>
      <c r="G5" s="28" t="s">
        <v>11</v>
      </c>
      <c r="H5" s="28" t="s">
        <v>12</v>
      </c>
      <c r="I5" s="28" t="s">
        <v>13</v>
      </c>
      <c r="J5" s="78"/>
    </row>
    <row r="6" spans="1:10" s="32" customFormat="1" ht="15" x14ac:dyDescent="0.25">
      <c r="A6" s="31"/>
      <c r="B6" s="80"/>
      <c r="C6" s="80"/>
      <c r="D6" s="80"/>
      <c r="E6" s="80"/>
      <c r="F6" s="80"/>
      <c r="G6" s="40">
        <v>6</v>
      </c>
      <c r="H6" s="41">
        <v>2.5</v>
      </c>
      <c r="I6" s="40">
        <v>1</v>
      </c>
      <c r="J6" s="41">
        <v>0.5</v>
      </c>
    </row>
    <row r="8" spans="1:10" ht="12.95" customHeight="1" x14ac:dyDescent="0.25">
      <c r="A8" s="6">
        <f>+A7+1</f>
        <v>1</v>
      </c>
      <c r="B8" s="1" t="str">
        <f>+Bankstown!B2</f>
        <v>Bankstown</v>
      </c>
      <c r="C8" s="1" t="str">
        <f>+Bankstown!B3</f>
        <v>Bankstown Oval</v>
      </c>
      <c r="D8" s="36">
        <f>+Bankstown!G2</f>
        <v>123.6</v>
      </c>
      <c r="E8" s="34">
        <f>+Bankstown!I33</f>
        <v>9.5</v>
      </c>
      <c r="F8" s="35">
        <f>+Bankstown!B32</f>
        <v>14</v>
      </c>
      <c r="G8" s="34">
        <f>+Bankstown!E33</f>
        <v>5.5714285714285712</v>
      </c>
      <c r="H8" s="34">
        <f>+Bankstown!F33</f>
        <v>2.4285714285714284</v>
      </c>
      <c r="I8" s="34">
        <f>+Bankstown!G33</f>
        <v>1</v>
      </c>
      <c r="J8" s="34">
        <f>+Bankstown!H33</f>
        <v>0.5</v>
      </c>
    </row>
    <row r="9" spans="1:10" ht="12.95" customHeight="1" x14ac:dyDescent="0.25">
      <c r="A9" s="6">
        <f>+A8+1</f>
        <v>2</v>
      </c>
      <c r="B9" s="1" t="str">
        <f>+'Pratten Park'!B2</f>
        <v>Western Suburbs</v>
      </c>
      <c r="C9" s="1" t="str">
        <f>+'Pratten Park'!B3</f>
        <v>Pratten Park</v>
      </c>
      <c r="D9" s="36">
        <f>+'Pratten Park'!G2</f>
        <v>118.94999999999999</v>
      </c>
      <c r="E9" s="34">
        <f>+'Pratten Park'!I34</f>
        <v>9.2166666666666668</v>
      </c>
      <c r="F9" s="35">
        <f>+'Pratten Park'!B33</f>
        <v>15</v>
      </c>
      <c r="G9" s="34">
        <f>+'Pratten Park'!E34</f>
        <v>5.4</v>
      </c>
      <c r="H9" s="34">
        <f>+'Pratten Park'!F34</f>
        <v>2.3333333333333335</v>
      </c>
      <c r="I9" s="34">
        <f>+'Pratten Park'!G34</f>
        <v>0.98666666666666669</v>
      </c>
      <c r="J9" s="34">
        <f>+'Pratten Park'!H34</f>
        <v>0.49666666666666665</v>
      </c>
    </row>
    <row r="10" spans="1:10" ht="12.95" customHeight="1" x14ac:dyDescent="0.25">
      <c r="A10" s="6">
        <f>+A9+1</f>
        <v>3</v>
      </c>
      <c r="B10" s="1" t="str">
        <f>+Waverley!B2</f>
        <v>Eastern Suburbs</v>
      </c>
      <c r="C10" s="1" t="str">
        <f>+Waverley!B3</f>
        <v>Waverley Oval</v>
      </c>
      <c r="D10" s="33">
        <f>+Waverley!G2</f>
        <v>115.64999999999999</v>
      </c>
      <c r="E10" s="34">
        <f>+Waverley!I35</f>
        <v>8.8892857142857142</v>
      </c>
      <c r="F10" s="35">
        <f>+Waverley!B34</f>
        <v>14</v>
      </c>
      <c r="G10" s="34">
        <f>+Waverley!E35</f>
        <v>5.1857142857142859</v>
      </c>
      <c r="H10" s="34">
        <f>+Waverley!F35</f>
        <v>2.2678571428571428</v>
      </c>
      <c r="I10" s="34">
        <f>+Waverley!G35</f>
        <v>0.93571428571428572</v>
      </c>
      <c r="J10" s="34">
        <f>+Waverley!H35</f>
        <v>0.5</v>
      </c>
    </row>
    <row r="11" spans="1:10" ht="12.95" customHeight="1" x14ac:dyDescent="0.25">
      <c r="A11" s="6">
        <f>+A10+1</f>
        <v>4</v>
      </c>
      <c r="B11" s="1" t="str">
        <f>+'Allan Border'!B2</f>
        <v>Mosman</v>
      </c>
      <c r="C11" s="1" t="str">
        <f>+'Allan Border'!B3</f>
        <v>Allan Border Oval</v>
      </c>
      <c r="D11" s="36">
        <f>+'Allan Border'!G2</f>
        <v>115.15</v>
      </c>
      <c r="E11" s="34">
        <f>+'Allan Border'!I33</f>
        <v>8.8576923076923073</v>
      </c>
      <c r="F11" s="38">
        <f>+'Allan Border'!B32</f>
        <v>13</v>
      </c>
      <c r="G11" s="34">
        <f>+'Allan Border'!E33</f>
        <v>5.2615384615384615</v>
      </c>
      <c r="H11" s="34">
        <f>+'Allan Border'!F33</f>
        <v>2.25</v>
      </c>
      <c r="I11" s="34">
        <f>+'Allan Border'!G33</f>
        <v>0.84615384615384615</v>
      </c>
      <c r="J11" s="34">
        <f>+'Allan Border'!H33</f>
        <v>0.5</v>
      </c>
    </row>
    <row r="12" spans="1:10" ht="12.95" customHeight="1" x14ac:dyDescent="0.25">
      <c r="A12" s="6">
        <f>+A11+1</f>
        <v>5</v>
      </c>
      <c r="B12" s="1" t="str">
        <f>+Howell!B2</f>
        <v>Penrith</v>
      </c>
      <c r="C12" s="1" t="str">
        <f>+Howell!B3</f>
        <v>Howell Oval</v>
      </c>
      <c r="D12" s="33">
        <f>+Howell!G2</f>
        <v>114.5</v>
      </c>
      <c r="E12" s="34">
        <f>+Howell!I32</f>
        <v>8.8076923076923084</v>
      </c>
      <c r="F12" s="35">
        <f>+Howell!B31</f>
        <v>13</v>
      </c>
      <c r="G12" s="34">
        <f>+Howell!E32</f>
        <v>5.0307692307692307</v>
      </c>
      <c r="H12" s="34">
        <f>+Howell!F32</f>
        <v>2.3461538461538463</v>
      </c>
      <c r="I12" s="34">
        <f>+Howell!G32</f>
        <v>0.93076923076923079</v>
      </c>
      <c r="J12" s="34">
        <f>+Howell!H32</f>
        <v>0.5</v>
      </c>
    </row>
    <row r="13" spans="1:10" ht="12.95" customHeight="1" x14ac:dyDescent="0.25">
      <c r="A13" s="6">
        <f>+A12+1</f>
        <v>6</v>
      </c>
      <c r="B13" s="1" t="str">
        <f>+'University No1'!B2</f>
        <v>Sydney University</v>
      </c>
      <c r="C13" s="1" t="str">
        <f>+'University No1'!B3</f>
        <v>University Oval</v>
      </c>
      <c r="D13" s="33">
        <f>+'University No1'!G2</f>
        <v>113.64999999999996</v>
      </c>
      <c r="E13" s="34">
        <f>+'University No1'!I33</f>
        <v>8.7423076923076923</v>
      </c>
      <c r="F13" s="35">
        <f>+'University No1'!B32</f>
        <v>13</v>
      </c>
      <c r="G13" s="34">
        <f>+'University No1'!E33</f>
        <v>5.0307692307692307</v>
      </c>
      <c r="H13" s="34">
        <f>+'University No1'!F33</f>
        <v>2.4038461538461537</v>
      </c>
      <c r="I13" s="34">
        <f>+'University No1'!G33</f>
        <v>0.82307692307692304</v>
      </c>
      <c r="J13" s="34">
        <f>+'University No1'!H33</f>
        <v>0.48461538461538461</v>
      </c>
    </row>
    <row r="14" spans="1:10" ht="12.95" customHeight="1" x14ac:dyDescent="0.25">
      <c r="A14" s="6">
        <f>+A13+1</f>
        <v>7</v>
      </c>
      <c r="B14" s="1" t="str">
        <f>+'Bon Andrews'!B2</f>
        <v>UTS North Sydney</v>
      </c>
      <c r="C14" s="1" t="str">
        <f>+'Bon Andrews'!B3</f>
        <v>Bon Andrews Oval</v>
      </c>
      <c r="D14" s="68">
        <f>+'Bon Andrews'!H1</f>
        <v>113.60000000000001</v>
      </c>
      <c r="E14" s="13">
        <f>+'Bon Andrews'!I33</f>
        <v>8.7535714285714299</v>
      </c>
      <c r="F14" s="38">
        <f>+'Bon Andrews'!B32</f>
        <v>14</v>
      </c>
      <c r="G14" s="34">
        <f>+'Bon Andrews'!E33</f>
        <v>5.1857142857142859</v>
      </c>
      <c r="H14" s="34">
        <f>+'Bon Andrews'!F33</f>
        <v>2.3214285714285716</v>
      </c>
      <c r="I14" s="34">
        <f>+'Bon Andrews'!G33</f>
        <v>0.84285714285714286</v>
      </c>
      <c r="J14" s="34">
        <f>+'Bon Andrews'!H33</f>
        <v>0.40357142857142858</v>
      </c>
    </row>
    <row r="15" spans="1:10" ht="12.95" customHeight="1" x14ac:dyDescent="0.25">
      <c r="A15" s="6">
        <f>+A14+1</f>
        <v>8</v>
      </c>
      <c r="B15" s="1" t="str">
        <f>+'Raby 1'!B2</f>
        <v>Campbelltown-Camden</v>
      </c>
      <c r="C15" s="1" t="str">
        <f>+'Raby 1'!B3</f>
        <v>Raby 1</v>
      </c>
      <c r="D15" s="33">
        <f>+'Raby 1'!G2</f>
        <v>113.25</v>
      </c>
      <c r="E15" s="34">
        <f>+'Raby 1'!I35</f>
        <v>8.8833333333333329</v>
      </c>
      <c r="F15" s="35">
        <f>+'Raby 1'!B34</f>
        <v>15</v>
      </c>
      <c r="G15" s="34">
        <f>+'Raby 1'!E35</f>
        <v>5.12</v>
      </c>
      <c r="H15" s="34">
        <f>+'Raby 1'!F35</f>
        <v>2.3666666666666667</v>
      </c>
      <c r="I15" s="34">
        <f>+'Raby 1'!G35</f>
        <v>0.94</v>
      </c>
      <c r="J15" s="34">
        <f>+'Raby 1'!H35</f>
        <v>0.45666666666666667</v>
      </c>
    </row>
    <row r="16" spans="1:10" ht="12.95" customHeight="1" x14ac:dyDescent="0.25">
      <c r="A16" s="6">
        <f>+A15+1</f>
        <v>9</v>
      </c>
      <c r="B16" s="1" t="str">
        <f>+Coogee!B2</f>
        <v>Randwick Petersham</v>
      </c>
      <c r="C16" s="1" t="str">
        <f>+Coogee!B3</f>
        <v>Coogee Oval</v>
      </c>
      <c r="D16" s="33">
        <f>+Coogee!G2</f>
        <v>112.95000000000002</v>
      </c>
      <c r="E16" s="34">
        <f>+Coogee!I33</f>
        <v>8.6464285714285722</v>
      </c>
      <c r="F16" s="37">
        <f>+Coogee!B32</f>
        <v>14</v>
      </c>
      <c r="G16" s="34">
        <f>+Coogee!E33</f>
        <v>5.0999999999999996</v>
      </c>
      <c r="H16" s="34">
        <f>+Coogee!F33</f>
        <v>2.2142857142857144</v>
      </c>
      <c r="I16" s="34">
        <f>+Coogee!G33</f>
        <v>0.85</v>
      </c>
      <c r="J16" s="34">
        <f>+Coogee!H33</f>
        <v>0.48214285714285715</v>
      </c>
    </row>
    <row r="17" spans="1:10" ht="12.95" customHeight="1" x14ac:dyDescent="0.25">
      <c r="A17" s="6">
        <f>+A16+1</f>
        <v>10</v>
      </c>
      <c r="B17" s="1" t="str">
        <f>+Hurstville!B2</f>
        <v>St George</v>
      </c>
      <c r="C17" s="1" t="str">
        <f>+Hurstville!B3</f>
        <v>Hurstville Oval</v>
      </c>
      <c r="D17" s="33">
        <f>+Hurstville!G2</f>
        <v>111.54999999999998</v>
      </c>
      <c r="E17" s="34">
        <f>+Hurstville!I32</f>
        <v>8.5807692307692314</v>
      </c>
      <c r="F17" s="35">
        <f>+Hurstville!B31</f>
        <v>13</v>
      </c>
      <c r="G17" s="34">
        <f>+Hurstville!E32</f>
        <v>4.8923076923076927</v>
      </c>
      <c r="H17" s="34">
        <f>+Hurstville!F32</f>
        <v>2.25</v>
      </c>
      <c r="I17" s="34">
        <f>+Hurstville!G32</f>
        <v>0.93846153846153846</v>
      </c>
      <c r="J17" s="34">
        <f>+Hurstville!H32</f>
        <v>0.5</v>
      </c>
    </row>
    <row r="18" spans="1:10" ht="12.95" customHeight="1" x14ac:dyDescent="0.25">
      <c r="A18" s="6">
        <f>+A17+1</f>
        <v>11</v>
      </c>
      <c r="B18" s="1" t="str">
        <f>+'Joe McAleer'!B2</f>
        <v>Blacktown Mounties</v>
      </c>
      <c r="C18" s="1" t="str">
        <f>+'Joe McAleer'!B3</f>
        <v>Joe McAleer Reserve</v>
      </c>
      <c r="D18" s="33">
        <f>+'Joe McAleer'!G2</f>
        <v>110.49999999999999</v>
      </c>
      <c r="E18" s="34">
        <f>+'Joe McAleer'!I35</f>
        <v>9.3035714285714288</v>
      </c>
      <c r="F18" s="35">
        <f>+'Joe McAleer'!B34</f>
        <v>14</v>
      </c>
      <c r="G18" s="34">
        <f>+'Joe McAleer'!E35</f>
        <v>5.4428571428571431</v>
      </c>
      <c r="H18" s="34">
        <f>+'Joe McAleer'!F35</f>
        <v>2.4107142857142856</v>
      </c>
      <c r="I18" s="34">
        <f>+'Joe McAleer'!G35</f>
        <v>0.98571428571428577</v>
      </c>
      <c r="J18" s="34">
        <f>+'Joe McAleer'!H35</f>
        <v>0.4642857142857143</v>
      </c>
    </row>
    <row r="19" spans="1:10" ht="12.95" customHeight="1" x14ac:dyDescent="0.25">
      <c r="A19" s="6">
        <f>+A18+1</f>
        <v>12</v>
      </c>
      <c r="B19" s="1" t="str">
        <f>+Sutherland!B2</f>
        <v xml:space="preserve">Sutherland </v>
      </c>
      <c r="C19" s="1" t="str">
        <f>+Sutherland!B3</f>
        <v>Sutherland Oval</v>
      </c>
      <c r="D19" s="33">
        <f>+Sutherland!G2</f>
        <v>110</v>
      </c>
      <c r="E19" s="13">
        <f>+Sutherland!I34</f>
        <v>9.1071428571428577</v>
      </c>
      <c r="F19" s="38">
        <f>+Sutherland!B33</f>
        <v>14</v>
      </c>
      <c r="G19" s="34">
        <f>+Sutherland!E34</f>
        <v>5.4</v>
      </c>
      <c r="H19" s="34">
        <f>+Sutherland!F34</f>
        <v>2.3035714285714284</v>
      </c>
      <c r="I19" s="34">
        <f>+Sutherland!G34</f>
        <v>0.9285714285714286</v>
      </c>
      <c r="J19" s="34">
        <f>+Sutherland!H34</f>
        <v>0.47499999999999998</v>
      </c>
    </row>
    <row r="20" spans="1:10" ht="12.95" customHeight="1" x14ac:dyDescent="0.25">
      <c r="A20" s="6">
        <f>+A19+1</f>
        <v>13</v>
      </c>
      <c r="B20" s="1" t="str">
        <f>+Manly!B2</f>
        <v>Manly-Warringah</v>
      </c>
      <c r="C20" s="1" t="str">
        <f>+Manly!B3</f>
        <v>Manly Oval</v>
      </c>
      <c r="D20" s="33">
        <f>+Manly!G2</f>
        <v>108.89999999999999</v>
      </c>
      <c r="E20" s="34">
        <f>+Manly!I35</f>
        <v>8.206666666666667</v>
      </c>
      <c r="F20" s="35">
        <f>+Manly!B34</f>
        <v>15</v>
      </c>
      <c r="G20" s="34">
        <f>+Manly!E35</f>
        <v>4.76</v>
      </c>
      <c r="H20" s="34">
        <f>+Manly!F35</f>
        <v>2.1</v>
      </c>
      <c r="I20" s="34">
        <f>+Manly!G35</f>
        <v>0.84666666666666668</v>
      </c>
      <c r="J20" s="34">
        <f>+Manly!H35</f>
        <v>0.5</v>
      </c>
    </row>
    <row r="21" spans="1:10" ht="12.95" customHeight="1" x14ac:dyDescent="0.25">
      <c r="A21" s="6">
        <f>+A20+1</f>
        <v>14</v>
      </c>
      <c r="B21" s="1" t="str">
        <f>+'Old Kings'!B2</f>
        <v>Parramatta</v>
      </c>
      <c r="C21" s="1" t="str">
        <f>+'Old Kings'!B3</f>
        <v>Old Kings Oval</v>
      </c>
      <c r="D21" s="33">
        <f>+'Old Kings'!G2</f>
        <v>107.14999999999998</v>
      </c>
      <c r="E21" s="34">
        <f>+'Old Kings'!I34</f>
        <v>8.8038461538461537</v>
      </c>
      <c r="F21" s="35">
        <f>+'Old Kings'!B33</f>
        <v>13</v>
      </c>
      <c r="G21" s="34">
        <f>+'Old Kings'!E34</f>
        <v>5.2153846153846155</v>
      </c>
      <c r="H21" s="34">
        <f>+'Old Kings'!F34</f>
        <v>2.1346153846153846</v>
      </c>
      <c r="I21" s="34">
        <f>+'Old Kings'!G34</f>
        <v>0.96153846153846156</v>
      </c>
      <c r="J21" s="34">
        <f>+'Old Kings'!H34</f>
        <v>0.49230769230769234</v>
      </c>
    </row>
    <row r="22" spans="1:10" ht="12.95" customHeight="1" x14ac:dyDescent="0.25">
      <c r="A22" s="6">
        <f>+A21+1</f>
        <v>15</v>
      </c>
      <c r="B22" s="1" t="str">
        <f>+Rosedale!B2</f>
        <v>Fairfield-Liverpool</v>
      </c>
      <c r="C22" s="1" t="str">
        <f>+Rosedale!B3</f>
        <v>Rosedale Oval</v>
      </c>
      <c r="D22" s="36">
        <f>+Rosedale!G2</f>
        <v>100.44999999999999</v>
      </c>
      <c r="E22" s="34">
        <f>+Rosedale!I33</f>
        <v>7.7269230769230779</v>
      </c>
      <c r="F22" s="35">
        <f>+Rosedale!B32</f>
        <v>13</v>
      </c>
      <c r="G22" s="34">
        <f>+Rosedale!E33</f>
        <v>4.476923076923077</v>
      </c>
      <c r="H22" s="34">
        <f>+Rosedale!F33</f>
        <v>1.8846153846153846</v>
      </c>
      <c r="I22" s="34">
        <f>+Rosedale!G33</f>
        <v>0.97692307692307689</v>
      </c>
      <c r="J22" s="34">
        <f>+Rosedale!H33</f>
        <v>0.38846153846153847</v>
      </c>
    </row>
    <row r="23" spans="1:10" ht="12.95" customHeight="1" x14ac:dyDescent="0.25">
      <c r="A23" s="6">
        <f>+A22+1</f>
        <v>16</v>
      </c>
      <c r="B23" s="1" t="str">
        <f>+'David Phillips - Sth'!B2</f>
        <v>UNSW</v>
      </c>
      <c r="C23" s="1" t="str">
        <f>+'David Phillips - Sth'!B3</f>
        <v>David Phillips South</v>
      </c>
      <c r="D23" s="33">
        <f>+'David Phillips - Sth'!G2</f>
        <v>100.39999999999999</v>
      </c>
      <c r="E23" s="34">
        <f>+'David Phillips - Sth'!I35</f>
        <v>7.9433333333333334</v>
      </c>
      <c r="F23" s="35">
        <f>+'David Phillips - Sth'!B34</f>
        <v>15</v>
      </c>
      <c r="G23" s="34">
        <f>+'David Phillips - Sth'!E35</f>
        <v>4.84</v>
      </c>
      <c r="H23" s="34">
        <f>+'David Phillips - Sth'!F35</f>
        <v>1.9</v>
      </c>
      <c r="I23" s="34">
        <f>+'David Phillips - Sth'!G35</f>
        <v>0.84666666666666668</v>
      </c>
      <c r="J23" s="34">
        <f>+'David Phillips - Sth'!H35</f>
        <v>0.35666666666666669</v>
      </c>
    </row>
    <row r="24" spans="1:10" ht="12.95" customHeight="1" x14ac:dyDescent="0.25">
      <c r="A24" s="6">
        <f>+A23+1</f>
        <v>17</v>
      </c>
      <c r="B24" s="1" t="str">
        <f>+'Mark Taylor'!B2</f>
        <v>Northern District</v>
      </c>
      <c r="C24" s="1" t="str">
        <f>+'Mark Taylor'!B3</f>
        <v>Mark Taylor Oval</v>
      </c>
      <c r="D24" s="33">
        <f>+'Mark Taylor'!G2</f>
        <v>92.049999999999983</v>
      </c>
      <c r="E24" s="34">
        <f>+'Mark Taylor'!I35</f>
        <v>8.345833333333335</v>
      </c>
      <c r="F24" s="35">
        <f>+'Mark Taylor'!B34</f>
        <v>12</v>
      </c>
      <c r="G24" s="34">
        <f>+'Mark Taylor'!E35</f>
        <v>4.7</v>
      </c>
      <c r="H24" s="34">
        <f>+'Mark Taylor'!F35</f>
        <v>2.229166666666667</v>
      </c>
      <c r="I24" s="34">
        <f>+'Mark Taylor'!G35</f>
        <v>0.91666666666666663</v>
      </c>
      <c r="J24" s="34">
        <f>+'Mark Taylor'!H35</f>
        <v>0.5</v>
      </c>
    </row>
    <row r="25" spans="1:10" ht="12.75" customHeight="1" x14ac:dyDescent="0.25">
      <c r="A25" s="6">
        <f>+A24+1</f>
        <v>18</v>
      </c>
      <c r="B25" s="1" t="str">
        <f>+'Owen Earle'!B2</f>
        <v>Hawkesbury</v>
      </c>
      <c r="C25" s="1" t="str">
        <f>+'Owen Earle'!B3</f>
        <v>Owen Earle Oval</v>
      </c>
      <c r="D25" s="33">
        <f>+'Owen Earle'!G2</f>
        <v>83.649999999999991</v>
      </c>
      <c r="E25" s="34">
        <f>+'Owen Earle'!I34</f>
        <v>7.1178571428571438</v>
      </c>
      <c r="F25" s="35">
        <f>+'Owen Earle'!B33</f>
        <v>14</v>
      </c>
      <c r="G25" s="34">
        <f>+'Owen Earle'!E34</f>
        <v>3.9428571428571431</v>
      </c>
      <c r="H25" s="34">
        <f>+'Owen Earle'!F34</f>
        <v>1.767857142857143</v>
      </c>
      <c r="I25" s="34">
        <f>+'Owen Earle'!G34</f>
        <v>0.91428571428571426</v>
      </c>
      <c r="J25" s="34">
        <f>+'Owen Earle'!H34</f>
        <v>0.49285714285714288</v>
      </c>
    </row>
    <row r="26" spans="1:10" ht="12.95" customHeight="1" x14ac:dyDescent="0.25">
      <c r="A26" s="6">
        <f>+A25+1</f>
        <v>19</v>
      </c>
      <c r="B26" s="1" t="str">
        <f>+Drummoyne!B2</f>
        <v>Sydney</v>
      </c>
      <c r="C26" s="1" t="str">
        <f>+Drummoyne!B3</f>
        <v>Drummoyne Oval</v>
      </c>
      <c r="D26" s="36">
        <f>+Drummoyne!G2</f>
        <v>77</v>
      </c>
      <c r="E26" s="34">
        <f>+Drummoyne!I34</f>
        <v>8.5555555555555571</v>
      </c>
      <c r="F26" s="35">
        <f>+Drummoyne!B33</f>
        <v>9</v>
      </c>
      <c r="G26" s="34">
        <f>+Drummoyne!E34</f>
        <v>4.8666666666666671</v>
      </c>
      <c r="H26" s="34">
        <f>+Drummoyne!F34</f>
        <v>2.3333333333333335</v>
      </c>
      <c r="I26" s="34">
        <f>+Drummoyne!G34</f>
        <v>0.97777777777777775</v>
      </c>
      <c r="J26" s="34">
        <f>+Drummoyne!H34</f>
        <v>0.37777777777777777</v>
      </c>
    </row>
    <row r="27" spans="1:10" ht="12.95" customHeight="1" x14ac:dyDescent="0.25">
      <c r="A27" s="6">
        <f>+A26+1</f>
        <v>20</v>
      </c>
      <c r="B27" s="1" t="str">
        <f>+'North Sydney'!B2</f>
        <v>UTS North Sydney</v>
      </c>
      <c r="C27" s="1" t="str">
        <f>+'North Sydney'!B3</f>
        <v>North Sydney Oval</v>
      </c>
      <c r="D27" s="33">
        <f>'North Sydney'!G2</f>
        <v>28.799999999999997</v>
      </c>
      <c r="E27" s="34">
        <f>+'North Sydney'!I34</f>
        <v>9.6</v>
      </c>
      <c r="F27" s="35">
        <f>+'North Sydney'!B33</f>
        <v>3</v>
      </c>
      <c r="G27" s="34">
        <f>+'North Sydney'!E34</f>
        <v>5.6</v>
      </c>
      <c r="H27" s="34">
        <f>+'North Sydney'!F34</f>
        <v>2.5</v>
      </c>
      <c r="I27" s="34">
        <f>+'North Sydney'!G34</f>
        <v>1</v>
      </c>
      <c r="J27" s="34">
        <f>+'North Sydney'!H34</f>
        <v>0.5</v>
      </c>
    </row>
    <row r="28" spans="1:10" ht="12.95" customHeight="1" x14ac:dyDescent="0.25">
      <c r="A28" s="6">
        <f>+A27+1</f>
        <v>21</v>
      </c>
      <c r="B28" s="1" t="str">
        <f>+Chatswood!B2</f>
        <v>Gordon</v>
      </c>
      <c r="C28" s="1" t="str">
        <f>+Chatswood!B3</f>
        <v>Chatswood Oval</v>
      </c>
      <c r="D28" s="36">
        <f>+Chatswood!G2</f>
        <v>0</v>
      </c>
      <c r="E28" s="34" t="e">
        <f>+Chatswood!I34</f>
        <v>#DIV/0!</v>
      </c>
      <c r="F28" s="35">
        <f>+Chatswood!B33</f>
        <v>0</v>
      </c>
      <c r="G28" s="34" t="e">
        <f>+Chatswood!E34</f>
        <v>#DIV/0!</v>
      </c>
      <c r="H28" s="34" t="e">
        <f>+Chatswood!F34</f>
        <v>#DIV/0!</v>
      </c>
      <c r="I28" s="34" t="e">
        <f>+Chatswood!G34</f>
        <v>#DIV/0!</v>
      </c>
      <c r="J28" s="34" t="e">
        <f>+Chatswood!H34</f>
        <v>#DIV/0!</v>
      </c>
    </row>
    <row r="29" spans="1:10" ht="15" customHeight="1" x14ac:dyDescent="0.25">
      <c r="B29" s="1" t="s">
        <v>14</v>
      </c>
      <c r="D29" s="13"/>
      <c r="E29" s="13"/>
      <c r="G29" s="13"/>
      <c r="H29" s="13"/>
      <c r="I29" s="13"/>
      <c r="J29" s="13"/>
    </row>
    <row r="30" spans="1:10" ht="12.95" customHeight="1" x14ac:dyDescent="0.25">
      <c r="A30" s="49"/>
      <c r="B30" s="46" t="s">
        <v>15</v>
      </c>
      <c r="C30" s="50"/>
      <c r="D30" s="51"/>
      <c r="E30" s="52"/>
      <c r="F30" s="49"/>
      <c r="G30" s="52"/>
      <c r="H30" s="52"/>
      <c r="I30" s="52"/>
      <c r="J30" s="52"/>
    </row>
    <row r="31" spans="1:10" ht="12.95" customHeight="1" x14ac:dyDescent="0.25">
      <c r="A31" s="6">
        <v>1</v>
      </c>
      <c r="B31" s="1" t="str">
        <f>+Tunks!B2</f>
        <v>UTS North Sydney</v>
      </c>
      <c r="C31" s="1" t="str">
        <f>+Tunks!B3</f>
        <v>Tunks Park</v>
      </c>
      <c r="D31" s="45"/>
      <c r="E31" s="52">
        <f>+Tunks!H2</f>
        <v>9.430769230769231</v>
      </c>
      <c r="F31" s="35">
        <f>+Tunks!B31</f>
        <v>13</v>
      </c>
      <c r="G31" s="34">
        <f>+Tunks!E32</f>
        <v>5.5384615384615383</v>
      </c>
      <c r="H31" s="34">
        <f>+Tunks!F32</f>
        <v>2.4230769230769229</v>
      </c>
      <c r="I31" s="34">
        <f>+Tunks!G32</f>
        <v>0.96923076923076923</v>
      </c>
      <c r="J31" s="34">
        <f>+Tunks!H32</f>
        <v>0.5</v>
      </c>
    </row>
    <row r="32" spans="1:10" ht="12.95" customHeight="1" x14ac:dyDescent="0.25">
      <c r="A32" s="6">
        <v>2</v>
      </c>
      <c r="B32" s="1" t="str">
        <f>+'Bon Andrews'!B2</f>
        <v>UTS North Sydney</v>
      </c>
      <c r="C32" s="1" t="str">
        <f>+'Bon Andrews'!B3</f>
        <v>Bon Andrews Oval</v>
      </c>
      <c r="D32" s="6"/>
      <c r="E32" s="52">
        <f>+'Bon Andrews'!H2</f>
        <v>8.7535714285714281</v>
      </c>
      <c r="F32" s="38">
        <f>+'Bon Andrews'!B32</f>
        <v>14</v>
      </c>
      <c r="G32" s="34">
        <f>+'Bon Andrews'!E33</f>
        <v>5.1857142857142859</v>
      </c>
      <c r="H32" s="34">
        <f>+'Bon Andrews'!F33</f>
        <v>2.3214285714285716</v>
      </c>
      <c r="I32" s="34">
        <f>+'Bon Andrews'!G33</f>
        <v>0.84285714285714286</v>
      </c>
      <c r="J32" s="34">
        <f>+'Bon Andrews'!H33</f>
        <v>0.40357142857142858</v>
      </c>
    </row>
    <row r="33" spans="1:10" ht="12.95" customHeight="1" x14ac:dyDescent="0.25">
      <c r="A33" s="6">
        <v>3</v>
      </c>
      <c r="B33" s="1" t="str">
        <f>+Olds!B2</f>
        <v>St George</v>
      </c>
      <c r="C33" s="1" t="str">
        <f>+Olds!B3</f>
        <v>Olds Park</v>
      </c>
      <c r="D33" s="13"/>
      <c r="E33" s="52">
        <f>+Olds!H2</f>
        <v>8.68</v>
      </c>
      <c r="F33" s="37">
        <f>+Olds!B31</f>
        <v>5</v>
      </c>
      <c r="G33" s="34">
        <f>+Olds!E32</f>
        <v>5.16</v>
      </c>
      <c r="H33" s="34">
        <f>+Olds!F32</f>
        <v>2.15</v>
      </c>
      <c r="I33" s="34">
        <f>+Olds!G32</f>
        <v>0.9</v>
      </c>
      <c r="J33" s="34">
        <f>+Olds!H32</f>
        <v>0.47</v>
      </c>
    </row>
    <row r="34" spans="1:10" ht="12.95" customHeight="1" x14ac:dyDescent="0.25">
      <c r="A34" s="6">
        <v>4</v>
      </c>
      <c r="B34" s="1" t="str">
        <f>+'Jim Hanshaw'!B2</f>
        <v>Blacktown Mounties</v>
      </c>
      <c r="C34" s="1" t="str">
        <f>+'Jim Hanshaw'!B3</f>
        <v>Jim Hanshaw Oval</v>
      </c>
      <c r="D34" s="6"/>
      <c r="E34" s="52">
        <f>+'Jim Hanshaw'!H2</f>
        <v>8.5681818181818183</v>
      </c>
      <c r="F34" s="38">
        <f>+'Jim Hanshaw'!B31</f>
        <v>11</v>
      </c>
      <c r="G34" s="34">
        <f>+'Jim Hanshaw'!E32</f>
        <v>4.9636363636363638</v>
      </c>
      <c r="H34" s="34">
        <f>+'Jim Hanshaw'!F32</f>
        <v>2.1818181818181817</v>
      </c>
      <c r="I34" s="34">
        <f>+'Jim Hanshaw'!G32</f>
        <v>0.94545454545454544</v>
      </c>
      <c r="J34" s="34">
        <f>+'Jim Hanshaw'!H32</f>
        <v>0.47727272727272729</v>
      </c>
    </row>
    <row r="35" spans="1:10" ht="12.95" customHeight="1" x14ac:dyDescent="0.25">
      <c r="A35" s="6">
        <v>5</v>
      </c>
      <c r="B35" s="1" t="str">
        <f>+'Harold Fraser'!B2</f>
        <v>St George</v>
      </c>
      <c r="C35" s="1" t="str">
        <f>+'Harold Fraser'!B3</f>
        <v>Harold Fraser Oval</v>
      </c>
      <c r="D35" s="6"/>
      <c r="E35" s="52">
        <f>+'Harold Fraser'!H2</f>
        <v>8.5346153846153854</v>
      </c>
      <c r="F35" s="38">
        <f>+'Harold Fraser'!B31</f>
        <v>13</v>
      </c>
      <c r="G35" s="34">
        <f>+'Harold Fraser'!E32</f>
        <v>5.0769230769230766</v>
      </c>
      <c r="H35" s="34">
        <f>+'Harold Fraser'!F32</f>
        <v>2.1153846153846154</v>
      </c>
      <c r="I35" s="34">
        <f>+'Harold Fraser'!G32</f>
        <v>0.92307692307692313</v>
      </c>
      <c r="J35" s="34">
        <f>+'Harold Fraser'!H32</f>
        <v>0.41923076923076924</v>
      </c>
    </row>
    <row r="36" spans="1:10" ht="12.95" customHeight="1" x14ac:dyDescent="0.25">
      <c r="A36" s="6">
        <v>6</v>
      </c>
      <c r="B36" s="1" t="str">
        <f>+Merrylands!B2</f>
        <v>Parramatta</v>
      </c>
      <c r="C36" s="1" t="str">
        <f>+Merrylands!B3</f>
        <v>Merrylands Oval</v>
      </c>
      <c r="D36" s="6"/>
      <c r="E36" s="52">
        <f>+Merrylands!H2</f>
        <v>8.4583333333333321</v>
      </c>
      <c r="F36" s="38">
        <f>+Merrylands!B31</f>
        <v>12</v>
      </c>
      <c r="G36" s="34">
        <f>+Merrylands!E32</f>
        <v>5.0999999999999996</v>
      </c>
      <c r="H36" s="34">
        <f>+Merrylands!F32</f>
        <v>2.0625</v>
      </c>
      <c r="I36" s="34">
        <f>+Merrylands!G32</f>
        <v>0.85833333333333328</v>
      </c>
      <c r="J36" s="34">
        <f>+Merrylands!H32</f>
        <v>0.4375</v>
      </c>
    </row>
    <row r="37" spans="1:10" ht="12.95" customHeight="1" x14ac:dyDescent="0.25">
      <c r="A37" s="6">
        <v>7</v>
      </c>
      <c r="B37" s="1" t="str">
        <f>+Greens!B2</f>
        <v>Parramatta</v>
      </c>
      <c r="C37" s="1" t="str">
        <f>+Greens!B3</f>
        <v>The Greens</v>
      </c>
      <c r="D37" s="6"/>
      <c r="E37" s="52">
        <f>+Greens!I32</f>
        <v>8.4500000000000011</v>
      </c>
      <c r="F37" s="38">
        <f>+Greens!B31</f>
        <v>6</v>
      </c>
      <c r="G37" s="34">
        <f>+Greens!E32</f>
        <v>5.2</v>
      </c>
      <c r="H37" s="34">
        <f>+Greens!F32</f>
        <v>2.208333333333333</v>
      </c>
      <c r="I37" s="34">
        <f>+Greens!G32</f>
        <v>0.76666666666666672</v>
      </c>
      <c r="J37" s="34">
        <f>+Greens!H32</f>
        <v>0.27500000000000002</v>
      </c>
    </row>
    <row r="38" spans="1:10" ht="12.95" customHeight="1" x14ac:dyDescent="0.25">
      <c r="A38" s="6">
        <v>8</v>
      </c>
      <c r="B38" s="1" t="str">
        <f>+Beauchamp!B2</f>
        <v>Gordon</v>
      </c>
      <c r="C38" s="1" t="str">
        <f>+Beauchamp!B3</f>
        <v>Beauchamp Oval</v>
      </c>
      <c r="E38" s="52">
        <f>+Beauchamp!H2</f>
        <v>8.2727272727272734</v>
      </c>
      <c r="F38" s="35">
        <f>+Beauchamp!B31</f>
        <v>11</v>
      </c>
      <c r="G38" s="34">
        <f>+Beauchamp!E32</f>
        <v>5.2363636363636363</v>
      </c>
      <c r="H38" s="34">
        <f>+Beauchamp!F32</f>
        <v>2.1590909090909092</v>
      </c>
      <c r="I38" s="34">
        <f>+Beauchamp!G32</f>
        <v>0.58181818181818179</v>
      </c>
      <c r="J38" s="34">
        <f>+Beauchamp!H32</f>
        <v>0.29545454545454547</v>
      </c>
    </row>
    <row r="39" spans="1:10" ht="12.95" customHeight="1" x14ac:dyDescent="0.25">
      <c r="A39" s="6">
        <v>9</v>
      </c>
      <c r="B39" s="1" t="str">
        <f>+Cahill!B2</f>
        <v>St George</v>
      </c>
      <c r="C39" s="1" t="str">
        <f>+Cahill!B3</f>
        <v>Cahill</v>
      </c>
      <c r="D39" s="13"/>
      <c r="E39" s="52">
        <f>+Cahill!H2</f>
        <v>8.2576923076923077</v>
      </c>
      <c r="F39" s="38">
        <f>+Cahill!B31</f>
        <v>13</v>
      </c>
      <c r="G39" s="34">
        <f>+Cahill!E32</f>
        <v>4.8923076923076927</v>
      </c>
      <c r="H39" s="34">
        <f>+Cahill!F32</f>
        <v>2.2115384615384617</v>
      </c>
      <c r="I39" s="34">
        <f>+Cahill!G32</f>
        <v>0.88461538461538458</v>
      </c>
      <c r="J39" s="34">
        <f>+Cahill!H32</f>
        <v>0.26923076923076922</v>
      </c>
    </row>
    <row r="40" spans="1:10" ht="12.95" customHeight="1" x14ac:dyDescent="0.25">
      <c r="A40" s="6">
        <v>10</v>
      </c>
      <c r="B40" s="1" t="str">
        <f>+'Grahame Thomas'!B2</f>
        <v>Bankstown</v>
      </c>
      <c r="C40" s="1" t="str">
        <f>+'Grahame Thomas'!B3</f>
        <v>Grahame Thomas Oval</v>
      </c>
      <c r="D40" s="6"/>
      <c r="E40" s="52">
        <f>+'Grahame Thomas'!H2</f>
        <v>8.2333333333333325</v>
      </c>
      <c r="F40" s="38">
        <f>+'Grahame Thomas'!B31</f>
        <v>6</v>
      </c>
      <c r="G40" s="34">
        <f>+'Grahame Thomas'!E32</f>
        <v>4.9000000000000004</v>
      </c>
      <c r="H40" s="34">
        <f>+'Grahame Thomas'!F32</f>
        <v>2.0416666666666665</v>
      </c>
      <c r="I40" s="34">
        <f>+'Grahame Thomas'!G32</f>
        <v>0.8666666666666667</v>
      </c>
      <c r="J40" s="34">
        <f>+'Grahame Thomas'!H32</f>
        <v>0.42499999999999999</v>
      </c>
    </row>
    <row r="41" spans="1:10" ht="12.95" customHeight="1" x14ac:dyDescent="0.25">
      <c r="A41" s="6">
        <v>11</v>
      </c>
      <c r="B41" s="1" t="str">
        <f>+Kelso!B2</f>
        <v>Bankstown</v>
      </c>
      <c r="C41" s="1" t="str">
        <f>+Kelso!B3</f>
        <v>Kelso Park North</v>
      </c>
      <c r="D41" s="6"/>
      <c r="E41" s="52">
        <f>+Kelso!H2</f>
        <v>8.1230769230769226</v>
      </c>
      <c r="F41" s="38">
        <f>+Kelso!B31</f>
        <v>13</v>
      </c>
      <c r="G41" s="34">
        <f>+Kelso!E32</f>
        <v>4.8461538461538467</v>
      </c>
      <c r="H41" s="34">
        <f>+Kelso!F32</f>
        <v>2.0192307692307692</v>
      </c>
      <c r="I41" s="34">
        <f>+Kelso!G32</f>
        <v>0.84615384615384615</v>
      </c>
      <c r="J41" s="34">
        <f>+Kelso!H32</f>
        <v>0.41153846153846152</v>
      </c>
    </row>
    <row r="42" spans="1:10" ht="12.95" customHeight="1" x14ac:dyDescent="0.25">
      <c r="A42" s="6">
        <v>12</v>
      </c>
      <c r="B42" s="1" t="str">
        <f>+Rawson!B2</f>
        <v>Mosman</v>
      </c>
      <c r="C42" s="1" t="str">
        <f>+Rawson!B3</f>
        <v>Rawson Oval</v>
      </c>
      <c r="D42" s="13"/>
      <c r="E42" s="52">
        <f>+Rawson!H2</f>
        <v>8.1076923076923073</v>
      </c>
      <c r="F42" s="37">
        <f>+Rawson!B31</f>
        <v>13</v>
      </c>
      <c r="G42" s="34">
        <f>+Rawson!E32</f>
        <v>4.8000000000000007</v>
      </c>
      <c r="H42" s="34">
        <f>+Rawson!F32</f>
        <v>2.1153846153846154</v>
      </c>
      <c r="I42" s="34">
        <f>+Rawson!G32</f>
        <v>0.88461538461538458</v>
      </c>
      <c r="J42" s="34">
        <f>+Rawson!H32</f>
        <v>0.30769230769230771</v>
      </c>
    </row>
    <row r="43" spans="1:10" ht="12.95" customHeight="1" x14ac:dyDescent="0.25">
      <c r="A43" s="6">
        <v>13</v>
      </c>
      <c r="B43" s="1" t="str">
        <f>+Blick!B2</f>
        <v>Western Suburbs</v>
      </c>
      <c r="C43" s="1" t="str">
        <f>+Blick!B3</f>
        <v>Blick Oval</v>
      </c>
      <c r="D43" s="6"/>
      <c r="E43" s="52">
        <f>+Blick!H2</f>
        <v>8.069230769230769</v>
      </c>
      <c r="F43" s="38">
        <f>+Blick!B31</f>
        <v>13</v>
      </c>
      <c r="G43" s="34">
        <f>+Blick!E32</f>
        <v>4.8000000000000007</v>
      </c>
      <c r="H43" s="34">
        <f>+Blick!F32</f>
        <v>2.0769230769230771</v>
      </c>
      <c r="I43" s="34">
        <f>+Blick!G32</f>
        <v>0.8</v>
      </c>
      <c r="J43" s="34">
        <f>+Blick!H32</f>
        <v>0.3923076923076923</v>
      </c>
    </row>
    <row r="44" spans="1:10" ht="12.95" customHeight="1" x14ac:dyDescent="0.25">
      <c r="A44" s="6">
        <v>14</v>
      </c>
      <c r="B44" s="1" t="str">
        <f>+'LM Graham'!B2</f>
        <v>Manly-Warringah</v>
      </c>
      <c r="C44" s="1" t="str">
        <f>+'LM Graham'!B3</f>
        <v>LM Graham Reserve</v>
      </c>
      <c r="D44" s="6"/>
      <c r="E44" s="52">
        <f>+'LM Graham'!H2</f>
        <v>8.042307692307693</v>
      </c>
      <c r="F44" s="38">
        <f>+'LM Graham'!B31</f>
        <v>13</v>
      </c>
      <c r="G44" s="34">
        <f>+'LM Graham'!E32</f>
        <v>4.8000000000000007</v>
      </c>
      <c r="H44" s="34">
        <f>+'LM Graham'!F32</f>
        <v>2.0769230769230771</v>
      </c>
      <c r="I44" s="34">
        <f>+'LM Graham'!G32</f>
        <v>0.84615384615384615</v>
      </c>
      <c r="J44" s="34">
        <f>+'LM Graham'!H32</f>
        <v>0.31923076923076921</v>
      </c>
    </row>
    <row r="45" spans="1:10" ht="12.95" customHeight="1" x14ac:dyDescent="0.25">
      <c r="A45" s="6">
        <v>15</v>
      </c>
      <c r="B45" s="1" t="str">
        <f>+Balmoral!B2</f>
        <v>Mosman</v>
      </c>
      <c r="C45" s="1" t="str">
        <f>+Balmoral!B3</f>
        <v>Balmoral Oval</v>
      </c>
      <c r="D45" s="6"/>
      <c r="E45" s="52">
        <f>+Balmoral!H2</f>
        <v>8</v>
      </c>
      <c r="F45" s="38">
        <f>+Balmoral!B31</f>
        <v>8</v>
      </c>
      <c r="G45" s="34">
        <f>+Balmoral!E32</f>
        <v>4.8000000000000007</v>
      </c>
      <c r="H45" s="34">
        <f>+Balmoral!F32</f>
        <v>2.09375</v>
      </c>
      <c r="I45" s="34">
        <f>+Balmoral!G32</f>
        <v>0.82499999999999996</v>
      </c>
      <c r="J45" s="34">
        <f>+Balmoral!H32</f>
        <v>0.28125</v>
      </c>
    </row>
    <row r="46" spans="1:10" ht="12.95" customHeight="1" x14ac:dyDescent="0.25">
      <c r="A46" s="6">
        <v>16</v>
      </c>
      <c r="B46" s="1" t="str">
        <f>+Punchbowl!B2</f>
        <v>Western Suburbs</v>
      </c>
      <c r="C46" s="1" t="str">
        <f>+Punchbowl!B3</f>
        <v>Punchbowl Oval</v>
      </c>
      <c r="E46" s="52">
        <f>+Punchbowl!H2</f>
        <v>7.9500000000000011</v>
      </c>
      <c r="F46" s="38">
        <f>+Punchbowl!B31</f>
        <v>7</v>
      </c>
      <c r="G46" s="34">
        <f>+Punchbowl!E32</f>
        <v>4.628571428571429</v>
      </c>
      <c r="H46" s="34">
        <f>+Punchbowl!F32</f>
        <v>2.0357142857142856</v>
      </c>
      <c r="I46" s="34">
        <f>+Punchbowl!G32</f>
        <v>0.82857142857142863</v>
      </c>
      <c r="J46" s="34">
        <f>+Punchbowl!H32</f>
        <v>0.45714285714285713</v>
      </c>
    </row>
    <row r="47" spans="1:10" ht="12.95" customHeight="1" x14ac:dyDescent="0.25">
      <c r="A47" s="6">
        <v>17</v>
      </c>
      <c r="B47" s="1" t="str">
        <f>+Petersham!B2</f>
        <v>Randwick Petersham</v>
      </c>
      <c r="C47" s="1" t="str">
        <f>+Petersham!B3</f>
        <v>Petersham Oval</v>
      </c>
      <c r="E47" s="52">
        <f>+Petersham!H2</f>
        <v>7.9461538461538463</v>
      </c>
      <c r="F47" s="38">
        <f>+Petersham!B31</f>
        <v>13</v>
      </c>
      <c r="G47" s="34">
        <f>+Petersham!E32</f>
        <v>4.6615384615384619</v>
      </c>
      <c r="H47" s="34">
        <f>+Petersham!F32</f>
        <v>2.1153846153846154</v>
      </c>
      <c r="I47" s="34">
        <f>+Petersham!G32</f>
        <v>0.7846153846153846</v>
      </c>
      <c r="J47" s="34">
        <f>+Petersham!H32</f>
        <v>0.38461538461538464</v>
      </c>
    </row>
    <row r="48" spans="1:10" ht="12.95" customHeight="1" x14ac:dyDescent="0.25">
      <c r="A48" s="6">
        <v>18</v>
      </c>
      <c r="B48" s="1" t="str">
        <f>+Camperdown!B2</f>
        <v>Sydney University</v>
      </c>
      <c r="C48" s="1" t="str">
        <f>+Camperdown!B3</f>
        <v>Camperdown</v>
      </c>
      <c r="E48" s="52">
        <f>+Camperdown!H2</f>
        <v>7.9187499999999993</v>
      </c>
      <c r="F48" s="37">
        <f>+Camperdown!B31</f>
        <v>8</v>
      </c>
      <c r="G48" s="34">
        <f>+Camperdown!E32</f>
        <v>4.8000000000000007</v>
      </c>
      <c r="H48" s="34">
        <f>+Camperdown!F32</f>
        <v>2.03125</v>
      </c>
      <c r="I48" s="34">
        <f>+Camperdown!G32</f>
        <v>0.73750000000000004</v>
      </c>
      <c r="J48" s="34">
        <f>+Camperdown!H32</f>
        <v>0.35</v>
      </c>
    </row>
    <row r="49" spans="1:10" ht="12.95" customHeight="1" x14ac:dyDescent="0.25">
      <c r="A49" s="6">
        <v>19</v>
      </c>
      <c r="B49" s="1" t="str">
        <f>+Ryde!B2</f>
        <v>Sydney</v>
      </c>
      <c r="C49" s="1" t="str">
        <f>+Ryde!B3</f>
        <v>Ryde Oval</v>
      </c>
      <c r="D49" s="6"/>
      <c r="E49" s="52">
        <f>+Ryde!H2</f>
        <v>7.8350000000000009</v>
      </c>
      <c r="F49" s="38">
        <f>+Ryde!B31</f>
        <v>10</v>
      </c>
      <c r="G49" s="34">
        <f>+Ryde!E32</f>
        <v>4.8000000000000007</v>
      </c>
      <c r="H49" s="34">
        <f>+Ryde!F32</f>
        <v>2</v>
      </c>
      <c r="I49" s="34">
        <f>+Ryde!G32</f>
        <v>0.72</v>
      </c>
      <c r="J49" s="34">
        <f>+Ryde!H32</f>
        <v>0.315</v>
      </c>
    </row>
    <row r="50" spans="1:10" ht="12.95" customHeight="1" x14ac:dyDescent="0.25">
      <c r="A50" s="6">
        <v>20</v>
      </c>
      <c r="B50" s="1" t="str">
        <f>+'Raby 2'!B2</f>
        <v>Campbelltown-Camden</v>
      </c>
      <c r="C50" s="1" t="str">
        <f>+'Raby 2'!B3</f>
        <v>Raby 2</v>
      </c>
      <c r="D50" s="6"/>
      <c r="E50" s="52">
        <f>+'Raby 2'!H2</f>
        <v>7.8136363636363635</v>
      </c>
      <c r="F50" s="38">
        <f>+'Raby 2'!B31</f>
        <v>11</v>
      </c>
      <c r="G50" s="34">
        <f>+'Raby 2'!E32</f>
        <v>4.5272727272727273</v>
      </c>
      <c r="H50" s="34">
        <f>+'Raby 2'!F32</f>
        <v>2.0681818181818183</v>
      </c>
      <c r="I50" s="34">
        <f>+'Raby 2'!G32</f>
        <v>0.76363636363636367</v>
      </c>
      <c r="J50" s="34">
        <f>+'Raby 2'!H32</f>
        <v>0.45454545454545453</v>
      </c>
    </row>
    <row r="51" spans="1:10" ht="12.95" customHeight="1" x14ac:dyDescent="0.25">
      <c r="A51" s="6">
        <v>21</v>
      </c>
      <c r="B51" s="1" t="str">
        <f>+'Cumberland Campus'!B2</f>
        <v>Sydney University</v>
      </c>
      <c r="C51" s="1" t="str">
        <f>+'Cumberland Campus'!B3</f>
        <v>Cumberland Campus Oval</v>
      </c>
      <c r="D51" s="6"/>
      <c r="E51" s="52">
        <f>+'Cumberland Campus'!H2</f>
        <v>7.75</v>
      </c>
      <c r="F51" s="38">
        <f>+'Cumberland Campus'!B31</f>
        <v>2</v>
      </c>
      <c r="G51" s="34">
        <f>+'Cumberland Campus'!E32</f>
        <v>4.5</v>
      </c>
      <c r="H51" s="34">
        <f>+'Cumberland Campus'!F32</f>
        <v>2</v>
      </c>
      <c r="I51" s="34">
        <f>+'Cumberland Campus'!G32</f>
        <v>1</v>
      </c>
      <c r="J51" s="34">
        <f>+'Cumberland Campus'!H32</f>
        <v>0.25</v>
      </c>
    </row>
    <row r="52" spans="1:10" ht="12.95" customHeight="1" x14ac:dyDescent="0.25">
      <c r="A52" s="6">
        <v>22</v>
      </c>
      <c r="B52" s="1" t="str">
        <f>+Tonkin!B2</f>
        <v>Sutherland</v>
      </c>
      <c r="C52" s="1" t="str">
        <f>+Tonkin!B3</f>
        <v>Tonkin Park</v>
      </c>
      <c r="D52" s="6"/>
      <c r="E52" s="52">
        <f>+Tonkin!H2</f>
        <v>7.7181818181818178</v>
      </c>
      <c r="F52" s="38">
        <f>+Tonkin!B31</f>
        <v>11</v>
      </c>
      <c r="G52" s="34">
        <f>+Tonkin!E32</f>
        <v>4.7454545454545451</v>
      </c>
      <c r="H52" s="34">
        <f>+Tonkin!F32</f>
        <v>1.8636363636363638</v>
      </c>
      <c r="I52" s="34">
        <f>+Tonkin!G32</f>
        <v>0.81818181818181823</v>
      </c>
      <c r="J52" s="34">
        <f>+Tonkin!H32</f>
        <v>0.29090909090909089</v>
      </c>
    </row>
    <row r="53" spans="1:10" ht="12.95" customHeight="1" x14ac:dyDescent="0.25">
      <c r="A53" s="6">
        <v>23</v>
      </c>
      <c r="B53" s="1" t="str">
        <f>+Birchgrove!B2</f>
        <v>Sydney</v>
      </c>
      <c r="C53" s="1" t="str">
        <f>+Birchgrove!B3</f>
        <v>Birchgrove Oval</v>
      </c>
      <c r="E53" s="52">
        <f>+Birchgrove!H2</f>
        <v>7.6923076923076925</v>
      </c>
      <c r="F53" s="38">
        <f>+Birchgrove!B31</f>
        <v>13</v>
      </c>
      <c r="G53" s="34">
        <f>+Birchgrove!E32</f>
        <v>4.523076923076923</v>
      </c>
      <c r="H53" s="34">
        <f>+Birchgrove!F32</f>
        <v>2.0384615384615383</v>
      </c>
      <c r="I53" s="34">
        <f>+Birchgrove!G32</f>
        <v>0.85384615384615381</v>
      </c>
      <c r="J53" s="34">
        <f>+Birchgrove!H32</f>
        <v>0.27692307692307694</v>
      </c>
    </row>
    <row r="54" spans="1:10" ht="12.95" customHeight="1" x14ac:dyDescent="0.25">
      <c r="A54" s="6">
        <v>24</v>
      </c>
      <c r="B54" s="1" t="str">
        <f>+Rance!B2</f>
        <v>Penrith</v>
      </c>
      <c r="C54" s="1" t="str">
        <f>+Rance!B3</f>
        <v>Rance Oval</v>
      </c>
      <c r="D54" s="6"/>
      <c r="E54" s="52">
        <f>+Rance!H2</f>
        <v>7.6714285714285717</v>
      </c>
      <c r="F54" s="38">
        <f>+Rance!B31</f>
        <v>7</v>
      </c>
      <c r="G54" s="34">
        <f>+Rance!E32</f>
        <v>4.628571428571429</v>
      </c>
      <c r="H54" s="34">
        <f>+Rance!F32</f>
        <v>1.8928571428571428</v>
      </c>
      <c r="I54" s="34">
        <f>+Rance!G32</f>
        <v>0.82857142857142863</v>
      </c>
      <c r="J54" s="34">
        <f>+Rance!H32</f>
        <v>0.32142857142857145</v>
      </c>
    </row>
    <row r="55" spans="1:10" ht="12.95" customHeight="1" x14ac:dyDescent="0.25">
      <c r="A55" s="6">
        <v>25</v>
      </c>
      <c r="B55" s="1" t="str">
        <f>+Marrickville!B2</f>
        <v>Sydney University</v>
      </c>
      <c r="C55" s="1" t="str">
        <f>+Marrickville!B3</f>
        <v>Marrickville</v>
      </c>
      <c r="E55" s="52">
        <f>+Marrickville!H2</f>
        <v>7.6136363636363624</v>
      </c>
      <c r="F55" s="37">
        <f>+Marrickville!B31</f>
        <v>11</v>
      </c>
      <c r="G55" s="34">
        <f>+Marrickville!E32</f>
        <v>4.4727272727272727</v>
      </c>
      <c r="H55" s="34">
        <f>+Marrickville!F32</f>
        <v>2</v>
      </c>
      <c r="I55" s="34">
        <f>+Marrickville!G32</f>
        <v>0.84545454545454546</v>
      </c>
      <c r="J55" s="34">
        <f>+Marrickville!H32</f>
        <v>0.29545454545454547</v>
      </c>
    </row>
    <row r="56" spans="1:10" ht="12.95" customHeight="1" x14ac:dyDescent="0.25">
      <c r="A56" s="6">
        <v>26</v>
      </c>
      <c r="B56" s="1" t="str">
        <f>+Storey!B2</f>
        <v>Northern District</v>
      </c>
      <c r="C56" s="1" t="str">
        <f>+Storey!B3</f>
        <v>Storey Park</v>
      </c>
      <c r="D56" s="6"/>
      <c r="E56" s="52">
        <f>+Storey!H2</f>
        <v>7.6071428571428568</v>
      </c>
      <c r="F56" s="38">
        <f>+Storey!B31</f>
        <v>7</v>
      </c>
      <c r="G56" s="34">
        <f>+Storey!E32</f>
        <v>4.371428571428571</v>
      </c>
      <c r="H56" s="34">
        <f>+Storey!F32</f>
        <v>2.1071428571428572</v>
      </c>
      <c r="I56" s="34">
        <f>+Storey!G32</f>
        <v>0.81428571428571428</v>
      </c>
      <c r="J56" s="34">
        <f>+Storey!H32</f>
        <v>0.31428571428571428</v>
      </c>
    </row>
    <row r="57" spans="1:10" ht="12.95" customHeight="1" x14ac:dyDescent="0.25">
      <c r="A57" s="6">
        <v>27</v>
      </c>
      <c r="B57" s="1" t="str">
        <f>+'Bill Ball'!B2</f>
        <v>Penrith</v>
      </c>
      <c r="C57" s="1" t="str">
        <f>+'Bill Ball'!B3</f>
        <v>Bill Ball Oval</v>
      </c>
      <c r="E57" s="52">
        <f>+'Bill Ball'!H2</f>
        <v>7.6</v>
      </c>
      <c r="F57" s="38">
        <f>+'Bill Ball'!B31</f>
        <v>13</v>
      </c>
      <c r="G57" s="34">
        <f>+'Bill Ball'!E32</f>
        <v>4.523076923076923</v>
      </c>
      <c r="H57" s="34">
        <f>+'Bill Ball'!F32</f>
        <v>1.9230769230769231</v>
      </c>
      <c r="I57" s="34">
        <f>+'Bill Ball'!G32</f>
        <v>0.83846153846153848</v>
      </c>
      <c r="J57" s="34">
        <f>+'Bill Ball'!H32</f>
        <v>0.31538461538461537</v>
      </c>
    </row>
    <row r="58" spans="1:10" ht="12.95" customHeight="1" x14ac:dyDescent="0.25">
      <c r="A58" s="6">
        <v>28</v>
      </c>
      <c r="B58" s="1" t="str">
        <f>+Asquith!B2</f>
        <v>Northern District</v>
      </c>
      <c r="C58" s="1" t="str">
        <f>+Asquith!B3</f>
        <v>Asquith Oval</v>
      </c>
      <c r="D58" s="34"/>
      <c r="E58" s="63">
        <f>+Asquith!I32</f>
        <v>7.5916666666666677</v>
      </c>
      <c r="F58" s="35">
        <f>+Asquith!B31</f>
        <v>12</v>
      </c>
      <c r="G58" s="34">
        <f>+Asquith!E32</f>
        <v>4.6000000000000005</v>
      </c>
      <c r="H58" s="34">
        <f>+Asquith!F32</f>
        <v>1.7916666666666667</v>
      </c>
      <c r="I58" s="34">
        <f>+Asquith!G32</f>
        <v>0.80833333333333335</v>
      </c>
      <c r="J58" s="34">
        <f>+Asquith!H32</f>
        <v>0.39166666666666666</v>
      </c>
    </row>
    <row r="59" spans="1:10" ht="12.95" customHeight="1" x14ac:dyDescent="0.25">
      <c r="A59" s="6">
        <v>29</v>
      </c>
      <c r="B59" s="1" t="str">
        <f>+'Whalan 2'!B2</f>
        <v>Blacktown Mounties</v>
      </c>
      <c r="C59" s="1" t="str">
        <f>+'Whalan 2'!B3</f>
        <v>Whalan 2 Oval</v>
      </c>
      <c r="D59" s="6"/>
      <c r="E59" s="52">
        <f>+'Whalan 2'!H2</f>
        <v>7.55</v>
      </c>
      <c r="F59" s="38">
        <f>+'Whalan 2'!B31</f>
        <v>5</v>
      </c>
      <c r="G59" s="34">
        <f>+'Whalan 2'!E32</f>
        <v>4.4399999999999995</v>
      </c>
      <c r="H59" s="34">
        <f>+'Whalan 2'!F32</f>
        <v>1.7999999999999998</v>
      </c>
      <c r="I59" s="34">
        <f>+'Whalan 2'!G32</f>
        <v>0.86</v>
      </c>
      <c r="J59" s="34">
        <f>+'Whalan 2'!H32</f>
        <v>0.45</v>
      </c>
    </row>
    <row r="60" spans="1:10" ht="12.95" customHeight="1" x14ac:dyDescent="0.25">
      <c r="A60" s="6">
        <v>30</v>
      </c>
      <c r="B60" s="1" t="str">
        <f>+'Raby 3'!B2</f>
        <v>Campbelltown-Camden</v>
      </c>
      <c r="C60" s="1" t="str">
        <f>+'Raby 3'!B3</f>
        <v>Raby 3</v>
      </c>
      <c r="D60" s="6"/>
      <c r="E60" s="52">
        <f>+'Raby 3'!H2</f>
        <v>7.5250000000000004</v>
      </c>
      <c r="F60" s="38">
        <f>+'Raby 3'!B31</f>
        <v>8</v>
      </c>
      <c r="G60" s="34">
        <f>+'Raby 3'!E32</f>
        <v>4.4250000000000007</v>
      </c>
      <c r="H60" s="34">
        <f>+'Raby 3'!F32</f>
        <v>1.84375</v>
      </c>
      <c r="I60" s="34">
        <f>+'Raby 3'!G32</f>
        <v>0.83750000000000002</v>
      </c>
      <c r="J60" s="34">
        <f>+'Raby 3'!H32</f>
        <v>0.41875000000000001</v>
      </c>
    </row>
    <row r="61" spans="1:10" ht="12.95" customHeight="1" x14ac:dyDescent="0.25">
      <c r="A61" s="6">
        <v>31</v>
      </c>
      <c r="B61" s="1" t="str">
        <f>+'Bensons Lane 2'!B2</f>
        <v>Hawkesbury</v>
      </c>
      <c r="C61" s="1" t="str">
        <f>+'Bensons Lane 2'!B3</f>
        <v>Bensons Lane 2</v>
      </c>
      <c r="D61" s="6"/>
      <c r="E61" s="52">
        <f>+'Bensons Lane 2'!H2</f>
        <v>7.5090909090909097</v>
      </c>
      <c r="F61" s="38">
        <f>+'Bensons Lane 2'!B31</f>
        <v>11</v>
      </c>
      <c r="G61" s="34">
        <f>+'Bensons Lane 2'!E32</f>
        <v>4.3090909090909086</v>
      </c>
      <c r="H61" s="34">
        <f>+'Bensons Lane 2'!F32</f>
        <v>1.8863636363636362</v>
      </c>
      <c r="I61" s="34">
        <f>+'Bensons Lane 2'!G32</f>
        <v>0.83636363636363631</v>
      </c>
      <c r="J61" s="34">
        <f>+'Bensons Lane 2'!H32</f>
        <v>0.47727272727272729</v>
      </c>
    </row>
    <row r="62" spans="1:10" ht="12.95" customHeight="1" x14ac:dyDescent="0.25">
      <c r="A62" s="6">
        <v>32</v>
      </c>
      <c r="B62" s="1" t="str">
        <f>+Trumper!B2</f>
        <v>Eastern Suburbs</v>
      </c>
      <c r="C62" s="1" t="str">
        <f>+Trumper!B3</f>
        <v>Trumper Park</v>
      </c>
      <c r="D62" s="6"/>
      <c r="E62" s="52">
        <f>+Trumper!H2</f>
        <v>7.3730769230769235</v>
      </c>
      <c r="F62" s="38">
        <f>+Trumper!B31</f>
        <v>13</v>
      </c>
      <c r="G62" s="34">
        <f>+Trumper!E32</f>
        <v>4.3384615384615381</v>
      </c>
      <c r="H62" s="34">
        <f>+Trumper!F32</f>
        <v>1.8653846153846154</v>
      </c>
      <c r="I62" s="34">
        <f>+Trumper!G32</f>
        <v>0.8</v>
      </c>
      <c r="J62" s="34">
        <f>+Trumper!H32</f>
        <v>0.36923076923076925</v>
      </c>
    </row>
    <row r="63" spans="1:10" ht="12.95" customHeight="1" x14ac:dyDescent="0.25">
      <c r="A63" s="6">
        <v>33</v>
      </c>
      <c r="B63" s="1" t="str">
        <f>+Kensington!B2</f>
        <v>Randwick Petersham</v>
      </c>
      <c r="C63" s="1" t="str">
        <f>+Kensington!B3</f>
        <v>Kensington Oval</v>
      </c>
      <c r="D63" s="6"/>
      <c r="E63" s="52">
        <f>+Kensington!H2</f>
        <v>7.3375000000000004</v>
      </c>
      <c r="F63" s="38">
        <f>+Kensington!B31</f>
        <v>8</v>
      </c>
      <c r="G63" s="34">
        <f>+Kensington!E32</f>
        <v>4.5</v>
      </c>
      <c r="H63" s="34">
        <f>+Kensington!F32</f>
        <v>1.8125</v>
      </c>
      <c r="I63" s="34">
        <f>+Kensington!G32</f>
        <v>0.75</v>
      </c>
      <c r="J63" s="34">
        <f>+Kensington!H32</f>
        <v>0.27500000000000002</v>
      </c>
    </row>
    <row r="64" spans="1:10" ht="12.95" customHeight="1" x14ac:dyDescent="0.25">
      <c r="A64" s="6">
        <v>34</v>
      </c>
      <c r="B64" s="1" t="str">
        <f>+'Don Dawson'!B2</f>
        <v>Fairfield-Liverpool</v>
      </c>
      <c r="C64" s="1" t="str">
        <f>+'Don Dawson'!B3</f>
        <v>Don Dawson Oval</v>
      </c>
      <c r="E64" s="52">
        <f>+'Don Dawson'!H2</f>
        <v>7.004545454545454</v>
      </c>
      <c r="F64" s="38">
        <f>+'Don Dawson'!B31</f>
        <v>11</v>
      </c>
      <c r="G64" s="34">
        <f>+'Don Dawson'!E32</f>
        <v>4.3090909090909086</v>
      </c>
      <c r="H64" s="34">
        <f>+'Don Dawson'!F32</f>
        <v>1.6590909090909092</v>
      </c>
      <c r="I64" s="34">
        <f>+'Don Dawson'!G32</f>
        <v>0.75454545454545452</v>
      </c>
      <c r="J64" s="34">
        <f>+'Don Dawson'!H32</f>
        <v>0.2818181818181818</v>
      </c>
    </row>
    <row r="65" spans="1:10" ht="12.95" customHeight="1" x14ac:dyDescent="0.25">
      <c r="A65" s="6">
        <v>35</v>
      </c>
      <c r="B65" s="1" t="str">
        <f>+'Bensons Lane 3'!B2</f>
        <v>Hawkesbury</v>
      </c>
      <c r="C65" s="1" t="str">
        <f>+'Bensons Lane 3'!B3</f>
        <v>Bensons Lane 3</v>
      </c>
      <c r="D65" s="6"/>
      <c r="E65" s="52">
        <f>+'Bensons Lane 3'!H2</f>
        <v>6.8833333333333329</v>
      </c>
      <c r="F65" s="38">
        <f>+'Bensons Lane 3'!B31</f>
        <v>3</v>
      </c>
      <c r="G65" s="34">
        <f>+'Bensons Lane 3'!E32</f>
        <v>4</v>
      </c>
      <c r="H65" s="34">
        <f>+'Bensons Lane 3'!F32</f>
        <v>1.6666666666666665</v>
      </c>
      <c r="I65" s="34">
        <f>+'Bensons Lane 3'!G32</f>
        <v>0.8</v>
      </c>
      <c r="J65" s="34">
        <f>+'Bensons Lane 3'!H32</f>
        <v>0.41666666666666669</v>
      </c>
    </row>
    <row r="66" spans="1:10" ht="12.95" customHeight="1" x14ac:dyDescent="0.25">
      <c r="A66" s="6">
        <v>36</v>
      </c>
      <c r="B66" s="1" t="str">
        <f>+Snape!B2</f>
        <v>Randwick Petersham</v>
      </c>
      <c r="C66" s="1" t="str">
        <f>+Snape!B3</f>
        <v>Snape Oval</v>
      </c>
      <c r="D66" s="6"/>
      <c r="E66" s="52">
        <f>+Snape!H2</f>
        <v>6.85</v>
      </c>
      <c r="F66" s="38">
        <f>+Snape!B31</f>
        <v>7</v>
      </c>
      <c r="G66" s="34">
        <f>+Snape!E32</f>
        <v>4.1142857142857139</v>
      </c>
      <c r="H66" s="34">
        <f>+Snape!F32</f>
        <v>1.7142857142857144</v>
      </c>
      <c r="I66" s="34">
        <f>+Snape!G32</f>
        <v>0.75714285714285712</v>
      </c>
      <c r="J66" s="34">
        <f>+Snape!H32</f>
        <v>0.26428571428571429</v>
      </c>
    </row>
    <row r="67" spans="1:10" ht="12.95" customHeight="1" x14ac:dyDescent="0.25">
      <c r="A67" s="6">
        <v>37</v>
      </c>
      <c r="B67" s="1" t="str">
        <f>+Killara!B2</f>
        <v>Gordon</v>
      </c>
      <c r="C67" s="1" t="str">
        <f>+Killara!B3</f>
        <v>Killara Park</v>
      </c>
      <c r="D67" s="13"/>
      <c r="E67" s="52">
        <f>+Killara!H2</f>
        <v>6.6045454545454554</v>
      </c>
      <c r="F67" s="38">
        <f>+Killara!B31</f>
        <v>11</v>
      </c>
      <c r="G67" s="34">
        <f>+Killara!E32</f>
        <v>3.872727272727273</v>
      </c>
      <c r="H67" s="34">
        <f>+Killara!F32</f>
        <v>1.7727272727272727</v>
      </c>
      <c r="I67" s="34">
        <f>+Killara!G32</f>
        <v>0.57272727272727275</v>
      </c>
      <c r="J67" s="34">
        <f>+Killara!H32</f>
        <v>0.38636363636363635</v>
      </c>
    </row>
    <row r="68" spans="1:10" ht="12.95" customHeight="1" x14ac:dyDescent="0.25">
      <c r="A68" s="6">
        <v>38</v>
      </c>
      <c r="B68" s="1" t="str">
        <f>+Alexandria!B2</f>
        <v>UNSW</v>
      </c>
      <c r="C68" s="1" t="str">
        <f>+Alexandria!B3</f>
        <v>Alexandria</v>
      </c>
      <c r="D68" s="6"/>
      <c r="E68" s="52">
        <f>+Alexandria!H2</f>
        <v>6.5250000000000004</v>
      </c>
      <c r="F68" s="38">
        <f>+Alexandria!B31</f>
        <v>8</v>
      </c>
      <c r="G68" s="34">
        <f>+Alexandria!E32</f>
        <v>3.9000000000000004</v>
      </c>
      <c r="H68" s="34">
        <f>+Alexandria!F32</f>
        <v>1.6875</v>
      </c>
      <c r="I68" s="34">
        <f>+Alexandria!G32</f>
        <v>0.6875</v>
      </c>
      <c r="J68" s="34">
        <f>+Alexandria!H32</f>
        <v>0.25</v>
      </c>
    </row>
    <row r="69" spans="1:10" ht="12.95" customHeight="1" x14ac:dyDescent="0.25">
      <c r="A69" s="6">
        <v>39</v>
      </c>
      <c r="B69" s="39" t="str">
        <f>+Fairfield!B2</f>
        <v>Fairfield-Liverpool</v>
      </c>
      <c r="C69" s="39" t="str">
        <f>+Fairfield!B3</f>
        <v>Fairfield Oval</v>
      </c>
      <c r="D69" s="6"/>
      <c r="E69" s="52">
        <f>+Fairfield!H2</f>
        <v>6.5166666666666666</v>
      </c>
      <c r="F69" s="38">
        <f>+Fairfield!B31</f>
        <v>6</v>
      </c>
      <c r="G69" s="34">
        <f>+Fairfield!E32</f>
        <v>3.9000000000000004</v>
      </c>
      <c r="H69" s="34">
        <f>+Fairfield!F32</f>
        <v>1.5416666666666667</v>
      </c>
      <c r="I69" s="34">
        <f>+Fairfield!G32</f>
        <v>0.75</v>
      </c>
      <c r="J69" s="34">
        <f>+Fairfield!H32</f>
        <v>0.32500000000000001</v>
      </c>
    </row>
    <row r="70" spans="1:10" ht="12.75" customHeight="1" x14ac:dyDescent="0.25">
      <c r="A70" s="6">
        <v>40</v>
      </c>
      <c r="B70" s="1" t="str">
        <f>+'Mike Pawley'!B2</f>
        <v>Manly-Warringah</v>
      </c>
      <c r="C70" s="1" t="str">
        <f>+'Mike Pawley'!B3</f>
        <v>Mike Pawley Oval</v>
      </c>
      <c r="E70" s="52">
        <f>+'Mike Pawley'!H2</f>
        <v>6.375</v>
      </c>
      <c r="F70" s="38">
        <f>+'Mike Pawley'!B31</f>
        <v>6</v>
      </c>
      <c r="G70" s="34">
        <f>+'Mike Pawley'!E32</f>
        <v>3.7</v>
      </c>
      <c r="H70" s="34">
        <f>+'Mike Pawley'!F32</f>
        <v>1.5416666666666667</v>
      </c>
      <c r="I70" s="34">
        <f>+'Mike Pawley'!G32</f>
        <v>0.83333333333333337</v>
      </c>
      <c r="J70" s="34">
        <f>+'Mike Pawley'!H32</f>
        <v>0.3</v>
      </c>
    </row>
    <row r="72" spans="1:10" ht="12.75" customHeight="1" x14ac:dyDescent="0.25">
      <c r="A72" s="53" t="s">
        <v>16</v>
      </c>
      <c r="B72" s="74" t="s">
        <v>17</v>
      </c>
      <c r="C72" s="74"/>
      <c r="D72" s="54"/>
      <c r="E72" s="55"/>
      <c r="F72" s="55"/>
      <c r="G72" s="55"/>
      <c r="H72" s="55"/>
      <c r="I72" s="55"/>
      <c r="J72" s="55"/>
    </row>
    <row r="73" spans="1:10" ht="15" customHeight="1" x14ac:dyDescent="0.25">
      <c r="A73" s="72" t="s">
        <v>18</v>
      </c>
      <c r="B73" s="72"/>
      <c r="C73" s="79" t="s">
        <v>19</v>
      </c>
      <c r="D73" s="79"/>
      <c r="E73" s="79"/>
      <c r="F73" s="79"/>
      <c r="G73" s="79"/>
      <c r="H73" s="79"/>
      <c r="I73" s="79"/>
      <c r="J73" s="79"/>
    </row>
    <row r="74" spans="1:10" ht="15" customHeight="1" x14ac:dyDescent="0.25">
      <c r="A74" s="72" t="s">
        <v>20</v>
      </c>
      <c r="B74" s="72"/>
      <c r="C74" s="73" t="s">
        <v>21</v>
      </c>
      <c r="D74" s="73"/>
      <c r="E74" s="73"/>
      <c r="F74" s="73"/>
      <c r="G74" s="73"/>
      <c r="H74" s="73"/>
      <c r="I74" s="73"/>
      <c r="J74" s="73"/>
    </row>
    <row r="75" spans="1:10" ht="15" customHeight="1" x14ac:dyDescent="0.25">
      <c r="A75" s="72" t="s">
        <v>22</v>
      </c>
      <c r="B75" s="72"/>
      <c r="C75" s="73" t="s">
        <v>23</v>
      </c>
      <c r="D75" s="73"/>
      <c r="E75" s="73"/>
      <c r="F75" s="73"/>
      <c r="G75" s="73"/>
      <c r="H75" s="73"/>
      <c r="I75" s="73"/>
      <c r="J75" s="73"/>
    </row>
    <row r="76" spans="1:10" ht="15" customHeight="1" x14ac:dyDescent="0.25">
      <c r="A76" s="72" t="s">
        <v>24</v>
      </c>
      <c r="B76" s="72"/>
      <c r="C76" s="73" t="s">
        <v>25</v>
      </c>
      <c r="D76" s="73"/>
      <c r="E76" s="73"/>
      <c r="F76" s="73"/>
      <c r="G76" s="73"/>
      <c r="H76" s="73"/>
      <c r="I76" s="73"/>
      <c r="J76" s="73"/>
    </row>
  </sheetData>
  <autoFilter ref="A30:J30" xr:uid="{00000000-0001-0000-0000-000000000000}">
    <sortState xmlns:xlrd2="http://schemas.microsoft.com/office/spreadsheetml/2017/richdata2" ref="A31:J70">
      <sortCondition descending="1" ref="E30"/>
    </sortState>
  </autoFilter>
  <sortState xmlns:xlrd2="http://schemas.microsoft.com/office/spreadsheetml/2017/richdata2" ref="A9:J27">
    <sortCondition descending="1" ref="D8:D27"/>
  </sortState>
  <customSheetViews>
    <customSheetView guid="{B1033906-1AC0-496B-829F-EF4212ECB99D}" scale="90" showRuler="0">
      <pane ySplit="6" topLeftCell="A7" activePane="bottomLeft" state="frozen"/>
      <selection pane="bottomLeft" activeCell="A19" sqref="A19"/>
      <pageMargins left="0" right="0" top="0" bottom="0" header="0" footer="0"/>
      <printOptions gridLines="1"/>
      <pageSetup paperSize="9" scale="55" orientation="landscape" horizontalDpi="4294967292" r:id="rId1"/>
      <headerFooter alignWithMargins="0"/>
    </customSheetView>
  </customSheetViews>
  <mergeCells count="13">
    <mergeCell ref="A1:J1"/>
    <mergeCell ref="J4:J5"/>
    <mergeCell ref="A73:B73"/>
    <mergeCell ref="C73:J73"/>
    <mergeCell ref="A74:B74"/>
    <mergeCell ref="C74:J74"/>
    <mergeCell ref="B6:F6"/>
    <mergeCell ref="A3:J3"/>
    <mergeCell ref="A75:B75"/>
    <mergeCell ref="C75:J75"/>
    <mergeCell ref="A76:B76"/>
    <mergeCell ref="C76:J76"/>
    <mergeCell ref="B72:C72"/>
  </mergeCells>
  <phoneticPr fontId="0" type="noConversion"/>
  <printOptions gridLines="1"/>
  <pageMargins left="0.7" right="0.7" top="0.75" bottom="0.75" header="0.3" footer="0.3"/>
  <pageSetup paperSize="9" scale="74" orientation="landscape"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M58"/>
  <sheetViews>
    <sheetView zoomScaleNormal="100" workbookViewId="0">
      <pane ySplit="6" topLeftCell="A7" activePane="bottomLeft" state="frozen"/>
      <selection activeCell="E10" sqref="E10"/>
      <selection pane="bottomLeft" activeCell="I25" sqref="I25"/>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27</v>
      </c>
      <c r="C2" s="19"/>
      <c r="D2" s="19"/>
      <c r="E2" s="17" t="s">
        <v>46</v>
      </c>
      <c r="F2" s="17"/>
      <c r="G2" s="21">
        <f>+SUM(I10:I29)</f>
        <v>100.39999999999999</v>
      </c>
      <c r="H2" s="17"/>
      <c r="I2" s="20"/>
    </row>
    <row r="3" spans="1:10" x14ac:dyDescent="0.25">
      <c r="A3" s="17" t="s">
        <v>29</v>
      </c>
      <c r="B3" s="17" t="s">
        <v>79</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t="s">
        <v>131</v>
      </c>
      <c r="C7" s="6">
        <v>1</v>
      </c>
      <c r="D7" s="6" t="s">
        <v>49</v>
      </c>
      <c r="E7" s="56">
        <v>7</v>
      </c>
      <c r="F7" s="56">
        <v>8</v>
      </c>
      <c r="G7" s="56">
        <v>6</v>
      </c>
      <c r="H7" s="56">
        <v>10</v>
      </c>
      <c r="I7" s="6">
        <f t="shared" ref="I7:I31" si="0">0.6*E7+0.25*F7+0.1*G7+0.05*H7</f>
        <v>7.3000000000000007</v>
      </c>
      <c r="J7" s="43"/>
    </row>
    <row r="8" spans="1:10" x14ac:dyDescent="0.25">
      <c r="A8" s="10">
        <v>45934</v>
      </c>
      <c r="B8" s="11">
        <v>1</v>
      </c>
      <c r="C8" s="6">
        <v>2</v>
      </c>
      <c r="D8" s="6" t="s">
        <v>41</v>
      </c>
      <c r="E8" s="56">
        <v>10</v>
      </c>
      <c r="F8" s="56">
        <v>10</v>
      </c>
      <c r="G8" s="56">
        <v>8</v>
      </c>
      <c r="H8" s="56">
        <v>10</v>
      </c>
      <c r="I8" s="6">
        <f t="shared" si="0"/>
        <v>9.8000000000000007</v>
      </c>
      <c r="J8" s="43"/>
    </row>
    <row r="9" spans="1:10" x14ac:dyDescent="0.25">
      <c r="A9" s="10">
        <v>45941</v>
      </c>
      <c r="B9" s="11">
        <v>2</v>
      </c>
      <c r="C9" s="6">
        <v>3</v>
      </c>
      <c r="D9" s="6" t="s">
        <v>41</v>
      </c>
      <c r="E9" s="56">
        <v>8</v>
      </c>
      <c r="F9" s="56">
        <v>9</v>
      </c>
      <c r="G9" s="56">
        <v>8</v>
      </c>
      <c r="H9" s="56">
        <v>10</v>
      </c>
      <c r="I9" s="6">
        <f t="shared" si="0"/>
        <v>8.35</v>
      </c>
      <c r="J9" s="43"/>
    </row>
    <row r="10" spans="1:10" x14ac:dyDescent="0.25">
      <c r="A10" s="10">
        <v>45948</v>
      </c>
      <c r="B10" s="11">
        <v>1</v>
      </c>
      <c r="C10" s="6">
        <v>4</v>
      </c>
      <c r="D10" s="6">
        <v>1</v>
      </c>
      <c r="E10" s="56">
        <v>8</v>
      </c>
      <c r="F10" s="56">
        <v>7</v>
      </c>
      <c r="G10" s="56">
        <v>7</v>
      </c>
      <c r="H10" s="56">
        <v>10</v>
      </c>
      <c r="I10" s="6">
        <f t="shared" si="0"/>
        <v>7.75</v>
      </c>
      <c r="J10" s="43" t="s">
        <v>48</v>
      </c>
    </row>
    <row r="11" spans="1:10" x14ac:dyDescent="0.25">
      <c r="A11" s="10">
        <v>45955</v>
      </c>
      <c r="B11" s="11">
        <v>1</v>
      </c>
      <c r="C11" s="6">
        <v>4</v>
      </c>
      <c r="D11" s="6">
        <v>2</v>
      </c>
      <c r="E11" s="56">
        <v>8</v>
      </c>
      <c r="F11" s="56">
        <v>6</v>
      </c>
      <c r="G11" s="56">
        <v>7</v>
      </c>
      <c r="H11" s="56">
        <v>10</v>
      </c>
      <c r="I11" s="6">
        <f t="shared" si="0"/>
        <v>7.5</v>
      </c>
      <c r="J11" s="43"/>
    </row>
    <row r="12" spans="1:10" x14ac:dyDescent="0.25">
      <c r="A12" s="10">
        <v>45962</v>
      </c>
      <c r="B12" s="11">
        <v>1</v>
      </c>
      <c r="C12" s="6">
        <v>5</v>
      </c>
      <c r="D12" s="6">
        <v>1</v>
      </c>
      <c r="E12" s="56">
        <v>9</v>
      </c>
      <c r="F12" s="56">
        <v>9</v>
      </c>
      <c r="G12" s="56">
        <v>9</v>
      </c>
      <c r="H12" s="56">
        <v>5</v>
      </c>
      <c r="I12" s="6">
        <f t="shared" si="0"/>
        <v>8.7999999999999989</v>
      </c>
      <c r="J12" s="43"/>
    </row>
    <row r="13" spans="1:10" x14ac:dyDescent="0.25">
      <c r="A13" s="10">
        <v>45963</v>
      </c>
      <c r="B13" s="11">
        <v>1</v>
      </c>
      <c r="C13" s="6">
        <v>5</v>
      </c>
      <c r="D13" s="6">
        <v>2</v>
      </c>
      <c r="E13" s="56">
        <v>9</v>
      </c>
      <c r="F13" s="56">
        <v>9</v>
      </c>
      <c r="G13" s="56">
        <v>9</v>
      </c>
      <c r="H13" s="56">
        <v>9</v>
      </c>
      <c r="J13" s="43" t="s">
        <v>140</v>
      </c>
    </row>
    <row r="14" spans="1:10" x14ac:dyDescent="0.25">
      <c r="A14" s="10">
        <v>45969</v>
      </c>
      <c r="B14" s="11">
        <v>2</v>
      </c>
      <c r="C14" s="6">
        <v>6</v>
      </c>
      <c r="D14" s="6">
        <v>1</v>
      </c>
      <c r="E14" s="56">
        <v>8</v>
      </c>
      <c r="F14" s="56">
        <v>7</v>
      </c>
      <c r="G14" s="56">
        <v>7</v>
      </c>
      <c r="H14" s="56">
        <v>5</v>
      </c>
      <c r="I14" s="6">
        <f t="shared" si="0"/>
        <v>7.5</v>
      </c>
      <c r="J14" s="43"/>
    </row>
    <row r="15" spans="1:10" x14ac:dyDescent="0.25">
      <c r="A15" s="10">
        <v>45976</v>
      </c>
      <c r="B15" s="11">
        <v>2</v>
      </c>
      <c r="C15" s="6">
        <v>6</v>
      </c>
      <c r="D15" s="6">
        <v>2</v>
      </c>
      <c r="E15" s="56">
        <v>8</v>
      </c>
      <c r="F15" s="56">
        <v>7</v>
      </c>
      <c r="G15" s="56">
        <v>8</v>
      </c>
      <c r="H15" s="56">
        <v>5</v>
      </c>
      <c r="I15" s="6">
        <f t="shared" si="0"/>
        <v>7.6</v>
      </c>
      <c r="J15" s="43"/>
    </row>
    <row r="16" spans="1:10" x14ac:dyDescent="0.25">
      <c r="A16" s="10">
        <v>45983</v>
      </c>
      <c r="B16" s="11">
        <v>1</v>
      </c>
      <c r="C16" s="6">
        <v>7</v>
      </c>
      <c r="D16" s="6">
        <v>1</v>
      </c>
      <c r="E16" s="56">
        <v>7</v>
      </c>
      <c r="F16" s="56">
        <v>7</v>
      </c>
      <c r="G16" s="56">
        <v>10</v>
      </c>
      <c r="H16" s="56">
        <v>5</v>
      </c>
      <c r="I16" s="6">
        <f t="shared" si="0"/>
        <v>7.2</v>
      </c>
      <c r="J16" s="43"/>
    </row>
    <row r="17" spans="1:10" ht="12.75" customHeight="1" x14ac:dyDescent="0.25">
      <c r="A17" s="10">
        <v>45984</v>
      </c>
      <c r="B17" s="11">
        <v>1</v>
      </c>
      <c r="C17" s="6">
        <v>7</v>
      </c>
      <c r="D17" s="6">
        <v>2</v>
      </c>
      <c r="E17" s="56">
        <v>10</v>
      </c>
      <c r="F17" s="56">
        <v>10</v>
      </c>
      <c r="G17" s="56">
        <v>10</v>
      </c>
      <c r="H17" s="56">
        <v>5</v>
      </c>
      <c r="J17" s="43" t="s">
        <v>140</v>
      </c>
    </row>
    <row r="18" spans="1:10" ht="12.75" customHeight="1" x14ac:dyDescent="0.25">
      <c r="A18" s="10">
        <v>45990</v>
      </c>
      <c r="B18" s="11">
        <v>2</v>
      </c>
      <c r="C18" s="6">
        <v>8</v>
      </c>
      <c r="D18" s="6" t="s">
        <v>41</v>
      </c>
      <c r="E18" s="12">
        <v>9</v>
      </c>
      <c r="F18" s="12">
        <v>7</v>
      </c>
      <c r="G18" s="12">
        <v>10</v>
      </c>
      <c r="H18" s="12">
        <v>5</v>
      </c>
      <c r="I18" s="6">
        <f t="shared" si="0"/>
        <v>8.3999999999999986</v>
      </c>
      <c r="J18" s="43"/>
    </row>
    <row r="19" spans="1:10" x14ac:dyDescent="0.25">
      <c r="A19" s="10">
        <v>45997</v>
      </c>
      <c r="B19" s="11">
        <v>2</v>
      </c>
      <c r="C19" s="6">
        <v>9</v>
      </c>
      <c r="D19" s="6" t="s">
        <v>41</v>
      </c>
      <c r="E19" s="58">
        <v>9</v>
      </c>
      <c r="F19" s="58">
        <v>8</v>
      </c>
      <c r="G19" s="58">
        <v>9</v>
      </c>
      <c r="H19" s="58">
        <v>5</v>
      </c>
      <c r="I19" s="6">
        <f t="shared" si="0"/>
        <v>8.5499999999999989</v>
      </c>
      <c r="J19" s="43"/>
    </row>
    <row r="20" spans="1:10" x14ac:dyDescent="0.25">
      <c r="A20" s="10">
        <v>46004</v>
      </c>
      <c r="B20" s="11">
        <v>1</v>
      </c>
      <c r="C20" s="6">
        <v>10</v>
      </c>
      <c r="D20" s="6" t="s">
        <v>41</v>
      </c>
      <c r="E20" s="59">
        <v>6</v>
      </c>
      <c r="F20" s="59">
        <v>6</v>
      </c>
      <c r="G20" s="59">
        <v>9</v>
      </c>
      <c r="H20" s="59">
        <v>5</v>
      </c>
      <c r="I20" s="6">
        <f t="shared" si="0"/>
        <v>6.25</v>
      </c>
      <c r="J20" s="43"/>
    </row>
    <row r="21" spans="1:10" x14ac:dyDescent="0.25">
      <c r="A21" s="10">
        <v>46011</v>
      </c>
      <c r="B21" s="11">
        <v>1</v>
      </c>
      <c r="C21" s="6">
        <v>11</v>
      </c>
      <c r="D21" s="6" t="s">
        <v>41</v>
      </c>
      <c r="E21" s="58">
        <v>5</v>
      </c>
      <c r="F21" s="58">
        <v>6</v>
      </c>
      <c r="G21" s="58">
        <v>10</v>
      </c>
      <c r="H21" s="58">
        <v>10</v>
      </c>
      <c r="I21" s="6">
        <f t="shared" si="0"/>
        <v>6</v>
      </c>
      <c r="J21" s="43"/>
    </row>
    <row r="22" spans="1:10" x14ac:dyDescent="0.25">
      <c r="A22" s="10">
        <v>46032</v>
      </c>
      <c r="B22" s="11"/>
      <c r="E22" s="65" t="s">
        <v>138</v>
      </c>
      <c r="F22" s="65" t="s">
        <v>138</v>
      </c>
      <c r="G22" s="65" t="s">
        <v>138</v>
      </c>
      <c r="H22" s="65" t="s">
        <v>138</v>
      </c>
      <c r="J22" s="43" t="s">
        <v>150</v>
      </c>
    </row>
    <row r="23" spans="1:10" x14ac:dyDescent="0.25">
      <c r="A23" s="10">
        <v>46039</v>
      </c>
      <c r="B23" s="11">
        <v>2</v>
      </c>
      <c r="C23" s="6">
        <v>12</v>
      </c>
      <c r="D23" s="6" t="s">
        <v>41</v>
      </c>
      <c r="E23" s="56">
        <v>7</v>
      </c>
      <c r="F23" s="56">
        <v>7</v>
      </c>
      <c r="G23" s="56">
        <v>8</v>
      </c>
      <c r="H23" s="56">
        <v>10</v>
      </c>
      <c r="I23" s="6">
        <f t="shared" si="0"/>
        <v>7.25</v>
      </c>
      <c r="J23" s="43"/>
    </row>
    <row r="24" spans="1:10" x14ac:dyDescent="0.25">
      <c r="A24" s="10">
        <v>46046</v>
      </c>
      <c r="B24" s="11">
        <v>1</v>
      </c>
      <c r="C24" s="6">
        <v>13</v>
      </c>
      <c r="D24" s="6">
        <v>1</v>
      </c>
      <c r="E24" s="56">
        <v>9</v>
      </c>
      <c r="F24" s="56">
        <v>9</v>
      </c>
      <c r="G24" s="56">
        <v>7</v>
      </c>
      <c r="H24" s="56">
        <v>10</v>
      </c>
      <c r="I24" s="6">
        <f t="shared" si="0"/>
        <v>8.85</v>
      </c>
      <c r="J24" s="43"/>
    </row>
    <row r="25" spans="1:10" x14ac:dyDescent="0.25">
      <c r="A25" s="10">
        <v>46053</v>
      </c>
      <c r="B25" s="11">
        <v>1</v>
      </c>
      <c r="C25" s="6">
        <v>13</v>
      </c>
      <c r="D25" s="6">
        <v>2</v>
      </c>
      <c r="E25" s="56">
        <v>9</v>
      </c>
      <c r="F25" s="56">
        <v>9</v>
      </c>
      <c r="G25" s="56">
        <v>7</v>
      </c>
      <c r="H25" s="56">
        <v>8</v>
      </c>
      <c r="I25" s="6">
        <f t="shared" si="0"/>
        <v>8.75</v>
      </c>
      <c r="J25" s="43"/>
    </row>
    <row r="26" spans="1:10" x14ac:dyDescent="0.25">
      <c r="A26" s="10">
        <v>46060</v>
      </c>
      <c r="B26" s="11"/>
      <c r="C26" s="6">
        <v>14</v>
      </c>
      <c r="D26" s="6">
        <v>1</v>
      </c>
      <c r="E26" s="56"/>
      <c r="F26" s="56"/>
      <c r="G26" s="56"/>
      <c r="H26" s="56"/>
      <c r="I26" s="6">
        <f t="shared" si="0"/>
        <v>0</v>
      </c>
      <c r="J26" s="43"/>
    </row>
    <row r="27" spans="1:10" x14ac:dyDescent="0.25">
      <c r="A27" s="10">
        <v>46061</v>
      </c>
      <c r="B27" s="11"/>
      <c r="C27" s="6">
        <v>14</v>
      </c>
      <c r="D27" s="6">
        <v>2</v>
      </c>
      <c r="E27" s="56"/>
      <c r="F27" s="56"/>
      <c r="G27" s="56"/>
      <c r="H27" s="56"/>
      <c r="I27" s="6">
        <f t="shared" si="0"/>
        <v>0</v>
      </c>
      <c r="J27" s="43"/>
    </row>
    <row r="28" spans="1:10" x14ac:dyDescent="0.25">
      <c r="A28" s="10">
        <v>46067</v>
      </c>
      <c r="B28" s="11"/>
      <c r="C28" s="6">
        <v>15</v>
      </c>
      <c r="D28" s="6">
        <v>1</v>
      </c>
      <c r="E28" s="56"/>
      <c r="F28" s="56"/>
      <c r="G28" s="56"/>
      <c r="H28" s="56"/>
      <c r="I28" s="6">
        <f t="shared" si="0"/>
        <v>0</v>
      </c>
      <c r="J28" s="43"/>
    </row>
    <row r="29" spans="1:10" x14ac:dyDescent="0.25">
      <c r="A29" s="10">
        <v>45709</v>
      </c>
      <c r="B29" s="11"/>
      <c r="C29" s="6">
        <v>15</v>
      </c>
      <c r="D29" s="6">
        <v>2</v>
      </c>
      <c r="E29" s="56"/>
      <c r="F29" s="56"/>
      <c r="G29" s="56"/>
      <c r="H29" s="56"/>
      <c r="I29" s="6">
        <f t="shared" si="0"/>
        <v>0</v>
      </c>
      <c r="J29" s="43"/>
    </row>
    <row r="30" spans="1:10" x14ac:dyDescent="0.25">
      <c r="A30" s="10">
        <v>46081</v>
      </c>
      <c r="B30" s="11"/>
      <c r="C30" s="6">
        <v>16</v>
      </c>
      <c r="D30" s="6">
        <v>1</v>
      </c>
      <c r="E30" s="56"/>
      <c r="F30" s="56"/>
      <c r="G30" s="56"/>
      <c r="H30" s="56"/>
      <c r="I30" s="6">
        <f t="shared" si="0"/>
        <v>0</v>
      </c>
      <c r="J30" s="43"/>
    </row>
    <row r="31" spans="1:10" x14ac:dyDescent="0.25">
      <c r="A31" s="10">
        <v>46088</v>
      </c>
      <c r="B31" s="11"/>
      <c r="C31" s="6">
        <v>16</v>
      </c>
      <c r="D31" s="6">
        <v>2</v>
      </c>
      <c r="E31" s="56"/>
      <c r="F31" s="56"/>
      <c r="G31" s="56"/>
      <c r="H31" s="56"/>
      <c r="I31" s="6">
        <f t="shared" si="0"/>
        <v>0</v>
      </c>
      <c r="J31" s="43"/>
    </row>
    <row r="32" spans="1:10" x14ac:dyDescent="0.25">
      <c r="A32" s="1" t="s">
        <v>14</v>
      </c>
      <c r="E32" s="13"/>
      <c r="F32" s="13"/>
      <c r="G32" s="13"/>
      <c r="H32" s="13"/>
    </row>
    <row r="33" spans="1:13" x14ac:dyDescent="0.25">
      <c r="C33" s="7" t="s">
        <v>35</v>
      </c>
      <c r="E33" s="13">
        <f>SUM(E10:E31)</f>
        <v>121</v>
      </c>
      <c r="F33" s="13">
        <f>SUM(F10:F31)</f>
        <v>114</v>
      </c>
      <c r="G33" s="13">
        <f>SUM(G10:G31)</f>
        <v>127</v>
      </c>
      <c r="H33" s="13">
        <f>SUM(H10:H31)</f>
        <v>107</v>
      </c>
      <c r="I33" s="14">
        <f>0.6*E33+0.25*F33+0.1*G33+0.05*H33</f>
        <v>119.14999999999999</v>
      </c>
      <c r="L33" s="2"/>
      <c r="M33" s="2"/>
    </row>
    <row r="34" spans="1:13" x14ac:dyDescent="0.25">
      <c r="A34" s="1" t="s">
        <v>50</v>
      </c>
      <c r="B34" s="12">
        <f>COUNT(E10:E29)</f>
        <v>15</v>
      </c>
      <c r="E34" s="13">
        <f>$B$34</f>
        <v>15</v>
      </c>
      <c r="F34" s="13">
        <f>$B$34</f>
        <v>15</v>
      </c>
      <c r="G34" s="13">
        <f>$B$34</f>
        <v>15</v>
      </c>
      <c r="H34" s="13">
        <f>$B$34</f>
        <v>15</v>
      </c>
      <c r="I34" s="13"/>
    </row>
    <row r="35" spans="1:13" x14ac:dyDescent="0.25">
      <c r="A35" s="1" t="s">
        <v>5</v>
      </c>
      <c r="E35" s="13">
        <f>+E33/($B$34*10)*'Summary All Grounds'!$G$6</f>
        <v>4.84</v>
      </c>
      <c r="F35" s="13">
        <f>+F33/($B$34*10)*'Summary All Grounds'!$H$6</f>
        <v>1.9</v>
      </c>
      <c r="G35" s="13">
        <f>+G33/($B$34*10)*'Summary All Grounds'!$I$6</f>
        <v>0.84666666666666668</v>
      </c>
      <c r="H35" s="13">
        <f>+H33/($B$34*10)*'Summary All Grounds'!$J$6</f>
        <v>0.35666666666666669</v>
      </c>
      <c r="I35" s="13">
        <f>SUM(E35:H35)</f>
        <v>7.9433333333333334</v>
      </c>
    </row>
    <row r="36" spans="1:13" x14ac:dyDescent="0.25">
      <c r="E36" s="13"/>
      <c r="F36" s="13"/>
      <c r="G36" s="13"/>
      <c r="H36" s="13"/>
      <c r="I36" s="13"/>
    </row>
    <row r="37" spans="1:13" x14ac:dyDescent="0.25">
      <c r="B37" s="6"/>
      <c r="H37" s="15" t="s">
        <v>51</v>
      </c>
      <c r="I37" s="13">
        <f>+I33/B34</f>
        <v>7.9433333333333325</v>
      </c>
      <c r="J37" s="1" t="s">
        <v>52</v>
      </c>
    </row>
    <row r="39" spans="1:13" x14ac:dyDescent="0.25">
      <c r="I39" s="13">
        <f>+I35-I37</f>
        <v>0</v>
      </c>
      <c r="J39" s="1" t="s">
        <v>53</v>
      </c>
    </row>
    <row r="58" spans="1:1" x14ac:dyDescent="0.25">
      <c r="A58" s="10"/>
    </row>
  </sheetData>
  <customSheetViews>
    <customSheetView guid="{B1033906-1AC0-496B-829F-EF4212ECB99D}" showRuler="0">
      <pane ySplit="4" topLeftCell="A5" activePane="bottomLeft" state="frozen"/>
      <selection pane="bottomLeft" activeCell="F22" sqref="F22"/>
      <pageMargins left="0" right="0" top="0" bottom="0" header="0" footer="0"/>
      <pageSetup paperSize="9" orientation="portrait" r:id="rId1"/>
      <headerFooter alignWithMargins="0"/>
    </customSheetView>
  </customSheetViews>
  <mergeCells count="1">
    <mergeCell ref="F3:H3"/>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Q38"/>
  <sheetViews>
    <sheetView zoomScaleNormal="100" workbookViewId="0">
      <pane ySplit="6" topLeftCell="A7" activePane="bottomLeft" state="frozen"/>
      <selection activeCell="E10" sqref="E10"/>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8.42578125" style="6"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80</v>
      </c>
      <c r="C2" s="47"/>
      <c r="D2" s="47"/>
      <c r="E2" s="47"/>
      <c r="F2" s="82" t="s">
        <v>28</v>
      </c>
      <c r="G2" s="82"/>
      <c r="H2" s="48">
        <f>+I34</f>
        <v>7.004545454545454</v>
      </c>
      <c r="I2" s="46"/>
      <c r="J2" s="42"/>
    </row>
    <row r="3" spans="1:17" x14ac:dyDescent="0.25">
      <c r="A3" s="46" t="s">
        <v>29</v>
      </c>
      <c r="B3" s="46" t="s">
        <v>81</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49</v>
      </c>
      <c r="E7" s="12">
        <v>7</v>
      </c>
      <c r="F7" s="12">
        <v>8</v>
      </c>
      <c r="G7" s="12">
        <v>6</v>
      </c>
      <c r="H7" s="12">
        <v>10</v>
      </c>
      <c r="I7" s="6">
        <f t="shared" ref="I7:I9" si="0">0.6*E7+0.25*F7+0.1*G7+0.05*H7</f>
        <v>7.3000000000000007</v>
      </c>
      <c r="J7" s="43"/>
      <c r="O7" s="11"/>
    </row>
    <row r="8" spans="1:17" x14ac:dyDescent="0.25">
      <c r="A8" s="10">
        <v>45934</v>
      </c>
      <c r="B8" s="11"/>
      <c r="C8" s="6">
        <v>2</v>
      </c>
      <c r="D8" s="6" t="s">
        <v>41</v>
      </c>
      <c r="E8" s="12"/>
      <c r="F8" s="12"/>
      <c r="G8" s="12"/>
      <c r="H8" s="12"/>
      <c r="I8" s="6">
        <f t="shared" si="0"/>
        <v>0</v>
      </c>
      <c r="J8" s="43"/>
      <c r="O8" s="11"/>
    </row>
    <row r="9" spans="1:17" x14ac:dyDescent="0.25">
      <c r="A9" s="10">
        <v>45941</v>
      </c>
      <c r="B9" s="11">
        <v>3</v>
      </c>
      <c r="C9" s="6">
        <v>3</v>
      </c>
      <c r="D9" s="6" t="s">
        <v>41</v>
      </c>
      <c r="E9" s="12">
        <v>7</v>
      </c>
      <c r="F9" s="12">
        <v>7</v>
      </c>
      <c r="G9" s="12">
        <v>7</v>
      </c>
      <c r="H9" s="12">
        <v>5</v>
      </c>
      <c r="I9" s="6">
        <f t="shared" si="0"/>
        <v>6.9</v>
      </c>
      <c r="J9" s="43"/>
      <c r="O9" s="11"/>
    </row>
    <row r="10" spans="1:17" x14ac:dyDescent="0.25">
      <c r="A10" s="10">
        <v>45948</v>
      </c>
      <c r="B10" s="11">
        <v>3</v>
      </c>
      <c r="C10" s="6">
        <v>4</v>
      </c>
      <c r="D10" s="6">
        <v>1</v>
      </c>
      <c r="E10" s="56">
        <v>8</v>
      </c>
      <c r="F10" s="56">
        <v>8</v>
      </c>
      <c r="G10" s="56">
        <v>7</v>
      </c>
      <c r="H10" s="56">
        <v>5</v>
      </c>
      <c r="I10" s="6">
        <f t="shared" ref="I10:I28" si="1">0.6*E10+0.25*F10+0.1*G10+0.05*H10</f>
        <v>7.75</v>
      </c>
      <c r="J10" s="43"/>
      <c r="N10" s="10"/>
      <c r="O10" s="11"/>
      <c r="P10" s="6"/>
      <c r="Q10" s="6"/>
    </row>
    <row r="11" spans="1:17" x14ac:dyDescent="0.25">
      <c r="A11" s="10">
        <v>45955</v>
      </c>
      <c r="B11" s="11">
        <v>3</v>
      </c>
      <c r="C11" s="6">
        <v>4</v>
      </c>
      <c r="D11" s="6">
        <v>2</v>
      </c>
      <c r="E11" s="56">
        <v>8</v>
      </c>
      <c r="F11" s="56">
        <v>8</v>
      </c>
      <c r="G11" s="56">
        <v>7</v>
      </c>
      <c r="H11" s="56">
        <v>5</v>
      </c>
      <c r="I11" s="6">
        <f t="shared" si="1"/>
        <v>7.75</v>
      </c>
      <c r="J11" s="43"/>
    </row>
    <row r="12" spans="1:17" x14ac:dyDescent="0.25">
      <c r="A12" s="10">
        <v>45962</v>
      </c>
      <c r="B12" s="11">
        <v>4</v>
      </c>
      <c r="C12" s="6">
        <v>5</v>
      </c>
      <c r="D12" s="6" t="s">
        <v>41</v>
      </c>
      <c r="E12" s="65" t="s">
        <v>138</v>
      </c>
      <c r="F12" s="65" t="s">
        <v>138</v>
      </c>
      <c r="G12" s="65" t="s">
        <v>138</v>
      </c>
      <c r="H12" s="65" t="s">
        <v>138</v>
      </c>
      <c r="J12" s="43" t="s">
        <v>142</v>
      </c>
    </row>
    <row r="13" spans="1:17" x14ac:dyDescent="0.25">
      <c r="A13" s="10">
        <v>45969</v>
      </c>
      <c r="B13" s="11">
        <v>3</v>
      </c>
      <c r="C13" s="6">
        <v>6</v>
      </c>
      <c r="D13" s="6">
        <v>1</v>
      </c>
      <c r="E13" s="56">
        <v>7</v>
      </c>
      <c r="F13" s="56">
        <v>7</v>
      </c>
      <c r="G13" s="56">
        <v>7</v>
      </c>
      <c r="H13" s="56">
        <v>5</v>
      </c>
      <c r="I13" s="6">
        <f t="shared" si="1"/>
        <v>6.9</v>
      </c>
      <c r="J13" s="43"/>
    </row>
    <row r="14" spans="1:17" x14ac:dyDescent="0.25">
      <c r="A14" s="10">
        <v>45976</v>
      </c>
      <c r="B14" s="11">
        <v>3</v>
      </c>
      <c r="C14" s="6">
        <v>6</v>
      </c>
      <c r="D14" s="6">
        <v>2</v>
      </c>
      <c r="E14" s="12">
        <v>7</v>
      </c>
      <c r="F14" s="12">
        <v>7</v>
      </c>
      <c r="G14" s="12">
        <v>7</v>
      </c>
      <c r="H14" s="12">
        <v>5</v>
      </c>
      <c r="I14" s="6">
        <f t="shared" si="1"/>
        <v>6.9</v>
      </c>
      <c r="J14" s="43"/>
    </row>
    <row r="15" spans="1:17" x14ac:dyDescent="0.25">
      <c r="A15" s="10">
        <v>45983</v>
      </c>
      <c r="B15" s="11">
        <v>4</v>
      </c>
      <c r="C15" s="6">
        <v>7</v>
      </c>
      <c r="D15" s="6" t="s">
        <v>41</v>
      </c>
      <c r="E15" s="12">
        <v>8</v>
      </c>
      <c r="F15" s="12">
        <v>7</v>
      </c>
      <c r="G15" s="12">
        <v>8</v>
      </c>
      <c r="H15" s="12">
        <v>10</v>
      </c>
      <c r="I15" s="6">
        <f t="shared" si="1"/>
        <v>7.85</v>
      </c>
      <c r="J15" s="43"/>
    </row>
    <row r="16" spans="1:17" x14ac:dyDescent="0.25">
      <c r="A16" s="10">
        <v>45990</v>
      </c>
      <c r="B16" s="11">
        <v>4</v>
      </c>
      <c r="C16" s="6">
        <v>8</v>
      </c>
      <c r="D16" s="6" t="s">
        <v>41</v>
      </c>
      <c r="E16" s="56">
        <v>8</v>
      </c>
      <c r="F16" s="56">
        <v>8</v>
      </c>
      <c r="G16" s="56">
        <v>8</v>
      </c>
      <c r="H16" s="56">
        <v>8</v>
      </c>
      <c r="I16" s="6">
        <f t="shared" si="1"/>
        <v>8</v>
      </c>
      <c r="J16" s="43"/>
    </row>
    <row r="17" spans="1:12" x14ac:dyDescent="0.25">
      <c r="A17" s="10">
        <v>45997</v>
      </c>
      <c r="B17" s="11">
        <v>3</v>
      </c>
      <c r="C17" s="6">
        <v>9</v>
      </c>
      <c r="D17" s="6" t="s">
        <v>41</v>
      </c>
      <c r="E17" s="58">
        <v>8</v>
      </c>
      <c r="F17" s="58">
        <v>6</v>
      </c>
      <c r="G17" s="58">
        <v>8</v>
      </c>
      <c r="H17" s="58">
        <v>5</v>
      </c>
      <c r="I17" s="6">
        <f t="shared" si="1"/>
        <v>7.35</v>
      </c>
      <c r="J17" s="43"/>
    </row>
    <row r="18" spans="1:12" x14ac:dyDescent="0.25">
      <c r="A18" s="10">
        <v>46004</v>
      </c>
      <c r="B18" s="11">
        <v>4</v>
      </c>
      <c r="C18" s="6">
        <v>10</v>
      </c>
      <c r="D18" s="6" t="s">
        <v>41</v>
      </c>
      <c r="E18" s="58">
        <v>8</v>
      </c>
      <c r="F18" s="58">
        <v>7</v>
      </c>
      <c r="G18" s="58">
        <v>7</v>
      </c>
      <c r="H18" s="58">
        <v>5</v>
      </c>
      <c r="I18" s="6">
        <f t="shared" si="1"/>
        <v>7.5</v>
      </c>
      <c r="J18" s="43"/>
    </row>
    <row r="19" spans="1:12" x14ac:dyDescent="0.25">
      <c r="A19" s="10">
        <v>46011</v>
      </c>
      <c r="B19" s="11">
        <v>3</v>
      </c>
      <c r="C19" s="6">
        <v>11</v>
      </c>
      <c r="D19" s="6" t="s">
        <v>41</v>
      </c>
      <c r="E19" s="12">
        <v>5</v>
      </c>
      <c r="F19" s="12">
        <v>5</v>
      </c>
      <c r="G19" s="12">
        <v>8</v>
      </c>
      <c r="H19" s="12">
        <v>4</v>
      </c>
      <c r="I19" s="6">
        <f t="shared" si="1"/>
        <v>5.25</v>
      </c>
      <c r="J19" s="43"/>
    </row>
    <row r="20" spans="1:12" x14ac:dyDescent="0.25">
      <c r="A20" s="10">
        <v>46032</v>
      </c>
      <c r="B20" s="11"/>
      <c r="C20" s="6"/>
      <c r="E20" s="65" t="s">
        <v>138</v>
      </c>
      <c r="F20" s="65" t="s">
        <v>138</v>
      </c>
      <c r="G20" s="65" t="s">
        <v>138</v>
      </c>
      <c r="H20" s="65" t="s">
        <v>138</v>
      </c>
      <c r="J20" s="43" t="s">
        <v>150</v>
      </c>
    </row>
    <row r="21" spans="1:12" x14ac:dyDescent="0.25">
      <c r="A21" s="10">
        <v>46039</v>
      </c>
      <c r="B21" s="11">
        <v>4</v>
      </c>
      <c r="C21" s="6">
        <v>12</v>
      </c>
      <c r="D21" s="6" t="s">
        <v>41</v>
      </c>
      <c r="E21" s="65" t="s">
        <v>138</v>
      </c>
      <c r="F21" s="65" t="s">
        <v>138</v>
      </c>
      <c r="G21" s="65" t="s">
        <v>138</v>
      </c>
      <c r="H21" s="65" t="s">
        <v>138</v>
      </c>
      <c r="J21" s="43" t="s">
        <v>141</v>
      </c>
    </row>
    <row r="22" spans="1:12" x14ac:dyDescent="0.25">
      <c r="A22" s="10">
        <v>46046</v>
      </c>
      <c r="B22" s="11">
        <v>4</v>
      </c>
      <c r="C22" s="6">
        <v>13</v>
      </c>
      <c r="D22" s="6">
        <v>1</v>
      </c>
      <c r="E22" s="12">
        <v>6</v>
      </c>
      <c r="F22" s="12">
        <v>5</v>
      </c>
      <c r="G22" s="12">
        <v>8</v>
      </c>
      <c r="H22" s="12">
        <v>5</v>
      </c>
      <c r="I22" s="6">
        <f t="shared" si="1"/>
        <v>5.8999999999999995</v>
      </c>
      <c r="J22" s="43"/>
    </row>
    <row r="23" spans="1:12" x14ac:dyDescent="0.25">
      <c r="A23" s="10">
        <v>46053</v>
      </c>
      <c r="B23" s="11">
        <v>4</v>
      </c>
      <c r="C23" s="6">
        <v>13</v>
      </c>
      <c r="D23" s="6">
        <v>2</v>
      </c>
      <c r="E23" s="56">
        <v>6</v>
      </c>
      <c r="F23" s="56">
        <v>5</v>
      </c>
      <c r="G23" s="56">
        <v>8</v>
      </c>
      <c r="H23" s="56">
        <v>5</v>
      </c>
      <c r="I23" s="6">
        <f t="shared" si="1"/>
        <v>5.8999999999999995</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8"/>
      <c r="F26" s="58"/>
      <c r="G26" s="58"/>
      <c r="H26" s="58"/>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79</v>
      </c>
      <c r="F30" s="13">
        <f>SUM(F10:F28)</f>
        <v>73</v>
      </c>
      <c r="G30" s="13">
        <f>SUM(G10:G28)</f>
        <v>83</v>
      </c>
      <c r="H30" s="13">
        <f>SUM(H10:H28)</f>
        <v>62</v>
      </c>
      <c r="I30" s="14">
        <f>0.6*E30+0.25*F30+0.1*G30+0.05*H30</f>
        <v>77.05</v>
      </c>
      <c r="J30" s="14"/>
    </row>
    <row r="31" spans="1:12" x14ac:dyDescent="0.25">
      <c r="A31" s="1" t="s">
        <v>6</v>
      </c>
      <c r="B31" s="6">
        <f>COUNT(E10:E28)</f>
        <v>11</v>
      </c>
      <c r="C31" s="6"/>
      <c r="E31" s="13">
        <f>$B$31</f>
        <v>11</v>
      </c>
      <c r="F31" s="13">
        <f>$B$31</f>
        <v>11</v>
      </c>
      <c r="G31" s="13">
        <f>$B$31</f>
        <v>11</v>
      </c>
      <c r="H31" s="13">
        <f>$B$31</f>
        <v>11</v>
      </c>
      <c r="I31" s="13"/>
      <c r="J31" s="13"/>
      <c r="L31" s="16"/>
    </row>
    <row r="32" spans="1:12" x14ac:dyDescent="0.25">
      <c r="A32" s="1" t="s">
        <v>5</v>
      </c>
      <c r="C32" s="6"/>
      <c r="E32" s="13">
        <f>+E30/($B$31*10)*'Summary All Grounds'!$G$6</f>
        <v>4.3090909090909086</v>
      </c>
      <c r="F32" s="13">
        <f>+F30/($B$31*10)*'Summary All Grounds'!$H$6</f>
        <v>1.6590909090909092</v>
      </c>
      <c r="G32" s="13">
        <f>+G30/($B$31*10)*'Summary All Grounds'!$I$6</f>
        <v>0.75454545454545452</v>
      </c>
      <c r="H32" s="13">
        <f>+H30/($B$31*10)*'Summary All Grounds'!$J$6</f>
        <v>0.2818181818181818</v>
      </c>
      <c r="I32" s="13">
        <f>SUM(E32:H32)</f>
        <v>7.0045454545454549</v>
      </c>
      <c r="J32" s="13"/>
    </row>
    <row r="33" spans="1:12" x14ac:dyDescent="0.25">
      <c r="A33" s="6"/>
      <c r="B33" s="10"/>
      <c r="C33" s="6"/>
      <c r="E33" s="13"/>
      <c r="F33" s="13"/>
      <c r="G33" s="13"/>
      <c r="H33" s="13"/>
      <c r="I33" s="13"/>
      <c r="J33" s="13"/>
    </row>
    <row r="34" spans="1:12" x14ac:dyDescent="0.25">
      <c r="A34" s="6"/>
      <c r="B34" s="10"/>
      <c r="C34" s="6"/>
      <c r="E34" s="6" t="s">
        <v>14</v>
      </c>
      <c r="I34" s="13">
        <f>+I30/B31</f>
        <v>7.004545454545454</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topLeftCell="B1">
      <selection activeCell="L26" sqref="L26"/>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M57"/>
  <sheetViews>
    <sheetView zoomScaleNormal="100" workbookViewId="0">
      <pane ySplit="6" topLeftCell="A7" activePane="bottomLeft" state="frozen"/>
      <selection pane="bottomLeft" activeCell="J24" sqref="J24"/>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66</v>
      </c>
      <c r="C2" s="19"/>
      <c r="D2" s="19"/>
      <c r="E2" s="17" t="s">
        <v>46</v>
      </c>
      <c r="F2" s="17"/>
      <c r="G2" s="21">
        <f>+SUM(I10:I28)</f>
        <v>77</v>
      </c>
      <c r="H2" s="17"/>
      <c r="I2" s="20"/>
    </row>
    <row r="3" spans="1:10" x14ac:dyDescent="0.25">
      <c r="A3" s="17" t="s">
        <v>29</v>
      </c>
      <c r="B3" s="17" t="s">
        <v>82</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I7" s="6">
        <f t="shared" ref="I7:I30" si="0">0.6*E7+0.25*F7+0.1*G7+0.05*H7</f>
        <v>0</v>
      </c>
      <c r="J7" s="43"/>
    </row>
    <row r="8" spans="1:10" x14ac:dyDescent="0.25">
      <c r="A8" s="10">
        <v>45934</v>
      </c>
      <c r="B8" s="11"/>
      <c r="C8" s="6">
        <v>2</v>
      </c>
      <c r="D8" s="6" t="s">
        <v>41</v>
      </c>
      <c r="E8" s="56"/>
      <c r="F8" s="56"/>
      <c r="G8" s="56"/>
      <c r="H8" s="56"/>
      <c r="I8" s="6">
        <f t="shared" si="0"/>
        <v>0</v>
      </c>
      <c r="J8" s="43"/>
    </row>
    <row r="9" spans="1:10" x14ac:dyDescent="0.25">
      <c r="A9" s="10">
        <v>45941</v>
      </c>
      <c r="B9" s="11">
        <v>1</v>
      </c>
      <c r="C9" s="6">
        <v>3</v>
      </c>
      <c r="D9" s="6" t="s">
        <v>41</v>
      </c>
      <c r="E9" s="56">
        <v>10</v>
      </c>
      <c r="F9" s="56">
        <v>10</v>
      </c>
      <c r="G9" s="56">
        <v>10</v>
      </c>
      <c r="H9" s="56">
        <v>10</v>
      </c>
      <c r="I9" s="6">
        <f t="shared" si="0"/>
        <v>10</v>
      </c>
      <c r="J9" s="43"/>
    </row>
    <row r="10" spans="1:10" x14ac:dyDescent="0.25">
      <c r="A10" s="10">
        <v>45948</v>
      </c>
      <c r="B10" s="11">
        <v>1</v>
      </c>
      <c r="C10" s="6">
        <v>4</v>
      </c>
      <c r="D10" s="6">
        <v>1</v>
      </c>
      <c r="E10" s="56">
        <v>8</v>
      </c>
      <c r="F10" s="56">
        <v>9</v>
      </c>
      <c r="G10" s="56">
        <v>10</v>
      </c>
      <c r="H10" s="56">
        <v>8</v>
      </c>
      <c r="I10" s="6">
        <f t="shared" si="0"/>
        <v>8.4500000000000011</v>
      </c>
      <c r="J10" s="43" t="s">
        <v>48</v>
      </c>
    </row>
    <row r="11" spans="1:10" x14ac:dyDescent="0.25">
      <c r="A11" s="10">
        <v>45955</v>
      </c>
      <c r="B11" s="11">
        <v>1</v>
      </c>
      <c r="C11" s="6">
        <v>4</v>
      </c>
      <c r="D11" s="6">
        <v>2</v>
      </c>
      <c r="E11" s="56">
        <v>9</v>
      </c>
      <c r="F11" s="56">
        <v>10</v>
      </c>
      <c r="G11" s="56">
        <v>10</v>
      </c>
      <c r="H11" s="56">
        <v>10</v>
      </c>
      <c r="I11" s="6">
        <f t="shared" si="0"/>
        <v>9.3999999999999986</v>
      </c>
      <c r="J11" s="43"/>
    </row>
    <row r="12" spans="1:10" x14ac:dyDescent="0.25">
      <c r="A12" s="10">
        <v>45962</v>
      </c>
      <c r="B12" s="11">
        <v>2</v>
      </c>
      <c r="C12" s="6">
        <v>5</v>
      </c>
      <c r="D12" s="6" t="s">
        <v>41</v>
      </c>
      <c r="E12" s="56">
        <v>9</v>
      </c>
      <c r="F12" s="56">
        <v>9</v>
      </c>
      <c r="G12" s="56">
        <v>9</v>
      </c>
      <c r="H12" s="56">
        <v>5</v>
      </c>
      <c r="I12" s="6">
        <f t="shared" si="0"/>
        <v>8.7999999999999989</v>
      </c>
      <c r="J12" s="43"/>
    </row>
    <row r="13" spans="1:10" x14ac:dyDescent="0.25">
      <c r="A13" s="10">
        <v>45969</v>
      </c>
      <c r="B13" s="11"/>
      <c r="C13" s="6">
        <v>6</v>
      </c>
      <c r="D13" s="6">
        <v>1</v>
      </c>
      <c r="E13" s="56"/>
      <c r="F13" s="56"/>
      <c r="G13" s="56"/>
      <c r="H13" s="56"/>
      <c r="I13" s="6">
        <f t="shared" si="0"/>
        <v>0</v>
      </c>
      <c r="J13" s="43"/>
    </row>
    <row r="14" spans="1:10" x14ac:dyDescent="0.25">
      <c r="A14" s="10">
        <v>45976</v>
      </c>
      <c r="B14" s="11"/>
      <c r="C14" s="6">
        <v>6</v>
      </c>
      <c r="D14" s="6">
        <v>2</v>
      </c>
      <c r="E14" s="56"/>
      <c r="F14" s="56"/>
      <c r="G14" s="56"/>
      <c r="H14" s="56"/>
      <c r="I14" s="6">
        <f t="shared" si="0"/>
        <v>0</v>
      </c>
      <c r="J14" s="43"/>
    </row>
    <row r="15" spans="1:10" ht="12.75" customHeight="1" x14ac:dyDescent="0.25">
      <c r="A15" s="10">
        <v>45983</v>
      </c>
      <c r="B15" s="11"/>
      <c r="C15" s="6">
        <v>7</v>
      </c>
      <c r="D15" s="6">
        <v>1</v>
      </c>
      <c r="E15" s="56"/>
      <c r="F15" s="56"/>
      <c r="G15" s="56"/>
      <c r="H15" s="56"/>
      <c r="I15" s="6">
        <f t="shared" ref="I15" si="1">0.6*E15+0.25*F15+0.1*G15+0.05*H15</f>
        <v>0</v>
      </c>
      <c r="J15" s="43"/>
    </row>
    <row r="16" spans="1:10" ht="12.75" customHeight="1" x14ac:dyDescent="0.25">
      <c r="A16" s="10">
        <v>45984</v>
      </c>
      <c r="B16" s="11"/>
      <c r="C16" s="6">
        <v>7</v>
      </c>
      <c r="D16" s="6">
        <v>2</v>
      </c>
      <c r="E16" s="12"/>
      <c r="F16" s="12"/>
      <c r="G16" s="12"/>
      <c r="H16" s="12"/>
      <c r="I16" s="6">
        <f t="shared" si="0"/>
        <v>0</v>
      </c>
      <c r="J16" s="43"/>
    </row>
    <row r="17" spans="1:13" x14ac:dyDescent="0.25">
      <c r="A17" s="10">
        <v>45990</v>
      </c>
      <c r="B17" s="11"/>
      <c r="C17" s="6">
        <v>8</v>
      </c>
      <c r="D17" s="6" t="s">
        <v>41</v>
      </c>
      <c r="E17" s="58"/>
      <c r="F17" s="58"/>
      <c r="G17" s="58"/>
      <c r="H17" s="58"/>
      <c r="I17" s="6">
        <f t="shared" si="0"/>
        <v>0</v>
      </c>
      <c r="J17" s="43"/>
    </row>
    <row r="18" spans="1:13" x14ac:dyDescent="0.25">
      <c r="A18" s="10">
        <v>45997</v>
      </c>
      <c r="B18" s="11">
        <v>1</v>
      </c>
      <c r="C18" s="6">
        <v>9</v>
      </c>
      <c r="D18" s="6" t="s">
        <v>41</v>
      </c>
      <c r="E18" s="58">
        <v>8</v>
      </c>
      <c r="F18" s="58">
        <v>9</v>
      </c>
      <c r="G18" s="58">
        <v>10</v>
      </c>
      <c r="H18" s="58">
        <v>10</v>
      </c>
      <c r="I18" s="6">
        <f t="shared" si="0"/>
        <v>8.5500000000000007</v>
      </c>
      <c r="J18" s="43"/>
    </row>
    <row r="19" spans="1:13" x14ac:dyDescent="0.25">
      <c r="A19" s="10">
        <v>46004</v>
      </c>
      <c r="B19" s="11">
        <v>1</v>
      </c>
      <c r="C19" s="6">
        <v>10</v>
      </c>
      <c r="D19" s="6" t="s">
        <v>41</v>
      </c>
      <c r="E19" s="58">
        <v>7</v>
      </c>
      <c r="F19" s="58">
        <v>7</v>
      </c>
      <c r="G19" s="58">
        <v>9</v>
      </c>
      <c r="H19" s="58">
        <v>10</v>
      </c>
      <c r="I19" s="6">
        <f t="shared" si="0"/>
        <v>7.3500000000000005</v>
      </c>
      <c r="J19" s="43"/>
    </row>
    <row r="20" spans="1:13" x14ac:dyDescent="0.25">
      <c r="A20" s="10">
        <v>46011</v>
      </c>
      <c r="B20" s="11">
        <v>2</v>
      </c>
      <c r="C20" s="6">
        <v>11</v>
      </c>
      <c r="D20" s="6" t="s">
        <v>41</v>
      </c>
      <c r="E20" s="56">
        <v>10</v>
      </c>
      <c r="F20" s="56">
        <v>10</v>
      </c>
      <c r="G20" s="56">
        <v>10</v>
      </c>
      <c r="H20" s="56">
        <v>5</v>
      </c>
      <c r="I20" s="6">
        <f t="shared" si="0"/>
        <v>9.75</v>
      </c>
      <c r="J20" s="43"/>
    </row>
    <row r="21" spans="1:13" x14ac:dyDescent="0.25">
      <c r="A21" s="10">
        <v>46032</v>
      </c>
      <c r="B21" s="11"/>
      <c r="E21" s="65" t="s">
        <v>138</v>
      </c>
      <c r="F21" s="65" t="s">
        <v>138</v>
      </c>
      <c r="G21" s="65" t="s">
        <v>138</v>
      </c>
      <c r="H21" s="65" t="s">
        <v>138</v>
      </c>
      <c r="J21" s="43" t="s">
        <v>150</v>
      </c>
    </row>
    <row r="22" spans="1:13" x14ac:dyDescent="0.25">
      <c r="A22" s="10">
        <v>46039</v>
      </c>
      <c r="B22" s="11">
        <v>1</v>
      </c>
      <c r="C22" s="6">
        <v>12</v>
      </c>
      <c r="D22" s="6" t="s">
        <v>41</v>
      </c>
      <c r="E22" s="56">
        <v>7</v>
      </c>
      <c r="F22" s="56">
        <v>10</v>
      </c>
      <c r="G22" s="56">
        <v>10</v>
      </c>
      <c r="H22" s="56">
        <v>10</v>
      </c>
      <c r="I22" s="6">
        <f t="shared" si="0"/>
        <v>8.1999999999999993</v>
      </c>
      <c r="J22" s="43"/>
    </row>
    <row r="23" spans="1:13" x14ac:dyDescent="0.25">
      <c r="A23" s="10">
        <v>46046</v>
      </c>
      <c r="B23" s="11">
        <v>2</v>
      </c>
      <c r="C23" s="6">
        <v>13</v>
      </c>
      <c r="D23" s="6">
        <v>1</v>
      </c>
      <c r="E23" s="56">
        <v>7</v>
      </c>
      <c r="F23" s="56">
        <v>10</v>
      </c>
      <c r="G23" s="56">
        <v>10</v>
      </c>
      <c r="H23" s="56">
        <v>5</v>
      </c>
      <c r="I23" s="6">
        <f t="shared" si="0"/>
        <v>7.95</v>
      </c>
      <c r="J23" s="43"/>
    </row>
    <row r="24" spans="1:13" x14ac:dyDescent="0.25">
      <c r="A24" s="10">
        <v>46053</v>
      </c>
      <c r="B24" s="11">
        <v>2</v>
      </c>
      <c r="C24" s="6">
        <v>13</v>
      </c>
      <c r="D24" s="6">
        <v>2</v>
      </c>
      <c r="E24" s="56">
        <v>8</v>
      </c>
      <c r="F24" s="56">
        <v>10</v>
      </c>
      <c r="G24" s="56">
        <v>10</v>
      </c>
      <c r="H24" s="56">
        <v>5</v>
      </c>
      <c r="I24" s="6">
        <f t="shared" si="0"/>
        <v>8.5500000000000007</v>
      </c>
      <c r="J24" s="43"/>
    </row>
    <row r="25" spans="1:13" x14ac:dyDescent="0.25">
      <c r="A25" s="10">
        <v>46060</v>
      </c>
      <c r="B25" s="11"/>
      <c r="C25" s="6">
        <v>14</v>
      </c>
      <c r="D25" s="6">
        <v>1</v>
      </c>
      <c r="E25" s="56"/>
      <c r="F25" s="56"/>
      <c r="G25" s="56"/>
      <c r="H25" s="56"/>
      <c r="I25" s="6">
        <f t="shared" si="0"/>
        <v>0</v>
      </c>
      <c r="J25" s="43"/>
    </row>
    <row r="26" spans="1:13" x14ac:dyDescent="0.25">
      <c r="A26" s="10">
        <v>46061</v>
      </c>
      <c r="B26" s="11"/>
      <c r="C26" s="6">
        <v>14</v>
      </c>
      <c r="D26" s="6">
        <v>2</v>
      </c>
      <c r="E26" s="56"/>
      <c r="F26" s="56"/>
      <c r="G26" s="56"/>
      <c r="H26" s="56"/>
      <c r="I26" s="6">
        <f t="shared" si="0"/>
        <v>0</v>
      </c>
      <c r="J26" s="43"/>
    </row>
    <row r="27" spans="1:13" x14ac:dyDescent="0.25">
      <c r="A27" s="10">
        <v>46067</v>
      </c>
      <c r="B27" s="11"/>
      <c r="C27" s="6">
        <v>15</v>
      </c>
      <c r="D27" s="6">
        <v>1</v>
      </c>
      <c r="E27" s="56"/>
      <c r="F27" s="56"/>
      <c r="G27" s="56"/>
      <c r="H27" s="56"/>
      <c r="I27" s="6">
        <f t="shared" si="0"/>
        <v>0</v>
      </c>
      <c r="J27" s="43"/>
    </row>
    <row r="28" spans="1:13" x14ac:dyDescent="0.25">
      <c r="A28" s="10">
        <v>45709</v>
      </c>
      <c r="B28" s="11"/>
      <c r="C28" s="6">
        <v>15</v>
      </c>
      <c r="D28" s="6">
        <v>2</v>
      </c>
      <c r="E28" s="56"/>
      <c r="F28" s="56"/>
      <c r="G28" s="56"/>
      <c r="H28" s="56"/>
      <c r="I28" s="6">
        <f t="shared" si="0"/>
        <v>0</v>
      </c>
      <c r="J28" s="43"/>
    </row>
    <row r="29" spans="1:13" x14ac:dyDescent="0.25">
      <c r="A29" s="10">
        <v>46081</v>
      </c>
      <c r="B29" s="11"/>
      <c r="C29" s="6">
        <v>16</v>
      </c>
      <c r="D29" s="6">
        <v>1</v>
      </c>
      <c r="E29" s="56"/>
      <c r="F29" s="56"/>
      <c r="G29" s="56"/>
      <c r="H29" s="56"/>
      <c r="I29" s="6">
        <f t="shared" si="0"/>
        <v>0</v>
      </c>
      <c r="J29" s="43"/>
    </row>
    <row r="30" spans="1:13" x14ac:dyDescent="0.25">
      <c r="A30" s="10">
        <v>46088</v>
      </c>
      <c r="B30" s="11"/>
      <c r="C30" s="6">
        <v>16</v>
      </c>
      <c r="D30" s="6">
        <v>2</v>
      </c>
      <c r="E30" s="56"/>
      <c r="F30" s="56"/>
      <c r="G30" s="56"/>
      <c r="H30" s="56"/>
      <c r="I30" s="6">
        <f t="shared" si="0"/>
        <v>0</v>
      </c>
      <c r="J30" s="43"/>
    </row>
    <row r="31" spans="1:13" x14ac:dyDescent="0.25">
      <c r="A31" s="1" t="s">
        <v>14</v>
      </c>
      <c r="E31" s="13"/>
      <c r="F31" s="13"/>
      <c r="G31" s="13"/>
      <c r="H31" s="13"/>
    </row>
    <row r="32" spans="1:13" x14ac:dyDescent="0.25">
      <c r="C32" s="7" t="s">
        <v>35</v>
      </c>
      <c r="E32" s="13">
        <f>SUM(E10:E30)</f>
        <v>73</v>
      </c>
      <c r="F32" s="13">
        <f>SUM(F10:F30)</f>
        <v>84</v>
      </c>
      <c r="G32" s="13">
        <f>SUM(G10:G30)</f>
        <v>88</v>
      </c>
      <c r="H32" s="13">
        <f>SUM(H10:H30)</f>
        <v>68</v>
      </c>
      <c r="I32" s="14">
        <f>0.6*E32+0.25*F32+0.1*G32+0.05*H32</f>
        <v>77</v>
      </c>
      <c r="L32" s="2"/>
      <c r="M32" s="2"/>
    </row>
    <row r="33" spans="1:10" x14ac:dyDescent="0.25">
      <c r="A33" s="1" t="s">
        <v>50</v>
      </c>
      <c r="B33" s="12">
        <f>COUNT(E10:E28)</f>
        <v>9</v>
      </c>
      <c r="E33" s="13">
        <f>$B$33</f>
        <v>9</v>
      </c>
      <c r="F33" s="13">
        <f>$B$33</f>
        <v>9</v>
      </c>
      <c r="G33" s="13">
        <f>$B$33</f>
        <v>9</v>
      </c>
      <c r="H33" s="13">
        <f>$B$33</f>
        <v>9</v>
      </c>
      <c r="I33" s="13"/>
    </row>
    <row r="34" spans="1:10" x14ac:dyDescent="0.25">
      <c r="A34" s="1" t="s">
        <v>5</v>
      </c>
      <c r="E34" s="13">
        <f>+E32/($B$33*10)*'Summary All Grounds'!$G$6</f>
        <v>4.8666666666666671</v>
      </c>
      <c r="F34" s="13">
        <f>+F32/($B$33*10)*'Summary All Grounds'!$H$6</f>
        <v>2.3333333333333335</v>
      </c>
      <c r="G34" s="13">
        <f>+G32/($B$33*10)*'Summary All Grounds'!$I$6</f>
        <v>0.97777777777777775</v>
      </c>
      <c r="H34" s="13">
        <f>+H32/($B$33*10)*'Summary All Grounds'!$J$6</f>
        <v>0.37777777777777777</v>
      </c>
      <c r="I34" s="13">
        <f>SUM(E34:H34)</f>
        <v>8.5555555555555571</v>
      </c>
    </row>
    <row r="35" spans="1:10" x14ac:dyDescent="0.25">
      <c r="E35" s="13"/>
      <c r="F35" s="13"/>
      <c r="G35" s="13"/>
      <c r="H35" s="13"/>
      <c r="I35" s="13"/>
    </row>
    <row r="36" spans="1:10" x14ac:dyDescent="0.25">
      <c r="B36" s="6"/>
      <c r="H36" s="15" t="s">
        <v>51</v>
      </c>
      <c r="I36" s="13">
        <f>+I32/B33</f>
        <v>8.5555555555555554</v>
      </c>
      <c r="J36" s="1" t="s">
        <v>52</v>
      </c>
    </row>
    <row r="38" spans="1:10" x14ac:dyDescent="0.25">
      <c r="I38" s="13">
        <f>+I34-I36</f>
        <v>0</v>
      </c>
      <c r="J38" s="1" t="s">
        <v>53</v>
      </c>
    </row>
    <row r="57" spans="1:1" x14ac:dyDescent="0.25">
      <c r="A57" s="10"/>
    </row>
  </sheetData>
  <customSheetViews>
    <customSheetView guid="{B1033906-1AC0-496B-829F-EF4212ECB99D}" fitToPage="1" showRuler="0">
      <pane ySplit="4" topLeftCell="A5" activePane="bottomLeft" state="frozen"/>
      <selection pane="bottomLeft" activeCell="M25" sqref="M25"/>
      <pageMargins left="0" right="0" top="0" bottom="0" header="0" footer="0"/>
      <pageSetup paperSize="9" orientation="landscape" horizontalDpi="4294967292" r:id="rId1"/>
      <headerFooter alignWithMargins="0"/>
    </customSheetView>
  </customSheetViews>
  <mergeCells count="1">
    <mergeCell ref="F3:H3"/>
  </mergeCells>
  <phoneticPr fontId="0" type="noConversion"/>
  <pageMargins left="0.19685039370078741" right="0.19685039370078741" top="0.32" bottom="0.28999999999999998" header="0.51181102362204722" footer="0.51181102362204722"/>
  <pageSetup paperSize="9" scale="81"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Q38"/>
  <sheetViews>
    <sheetView zoomScaleNormal="100" workbookViewId="0">
      <pane ySplit="3" topLeftCell="A4" activePane="bottomLeft" state="frozen"/>
      <selection activeCell="B19" sqref="B19"/>
      <selection pane="bottomLeft" activeCell="E20" sqref="E20:J20"/>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14.140625" style="6"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80</v>
      </c>
      <c r="C2" s="47"/>
      <c r="D2" s="47"/>
      <c r="E2" s="47"/>
      <c r="F2" s="82" t="s">
        <v>28</v>
      </c>
      <c r="G2" s="82"/>
      <c r="H2" s="48">
        <f>+I34</f>
        <v>6.5166666666666666</v>
      </c>
      <c r="I2" s="46"/>
      <c r="J2" s="42"/>
    </row>
    <row r="3" spans="1:17" x14ac:dyDescent="0.25">
      <c r="A3" s="46" t="s">
        <v>29</v>
      </c>
      <c r="B3" s="46" t="s">
        <v>83</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7"/>
      <c r="F7" s="57"/>
      <c r="G7" s="57"/>
      <c r="H7" s="57"/>
      <c r="I7" s="6">
        <f t="shared" ref="I7:I28"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56">
        <v>6</v>
      </c>
      <c r="F9" s="56">
        <v>6</v>
      </c>
      <c r="G9" s="56">
        <v>7</v>
      </c>
      <c r="H9" s="56">
        <v>5</v>
      </c>
      <c r="I9" s="6">
        <f t="shared" si="0"/>
        <v>6.05</v>
      </c>
      <c r="J9" s="43"/>
      <c r="O9" s="11"/>
    </row>
    <row r="10" spans="1:17" x14ac:dyDescent="0.25">
      <c r="A10" s="10">
        <v>45948</v>
      </c>
      <c r="B10" s="11">
        <v>5</v>
      </c>
      <c r="C10" s="6">
        <v>4</v>
      </c>
      <c r="D10" s="6">
        <v>1</v>
      </c>
      <c r="E10" s="56">
        <v>8</v>
      </c>
      <c r="F10" s="56">
        <v>8</v>
      </c>
      <c r="G10" s="56">
        <v>8</v>
      </c>
      <c r="H10" s="56">
        <v>8</v>
      </c>
      <c r="I10" s="6">
        <f t="shared" si="0"/>
        <v>8</v>
      </c>
      <c r="J10" s="43"/>
      <c r="N10" s="10"/>
      <c r="O10" s="11"/>
      <c r="P10" s="6"/>
      <c r="Q10" s="6"/>
    </row>
    <row r="11" spans="1:17" x14ac:dyDescent="0.25">
      <c r="A11" s="10">
        <v>45955</v>
      </c>
      <c r="B11" s="11">
        <v>5</v>
      </c>
      <c r="C11" s="6">
        <v>4</v>
      </c>
      <c r="D11" s="6">
        <v>2</v>
      </c>
      <c r="E11" s="12">
        <v>8</v>
      </c>
      <c r="F11" s="12">
        <v>8</v>
      </c>
      <c r="G11" s="12">
        <v>8</v>
      </c>
      <c r="H11" s="12">
        <v>8</v>
      </c>
      <c r="I11" s="6">
        <f t="shared" si="0"/>
        <v>8</v>
      </c>
      <c r="J11" s="43"/>
    </row>
    <row r="12" spans="1:17" x14ac:dyDescent="0.25">
      <c r="A12" s="10">
        <v>45962</v>
      </c>
      <c r="B12" s="11"/>
      <c r="C12" s="6">
        <v>5</v>
      </c>
      <c r="D12" s="6" t="s">
        <v>41</v>
      </c>
      <c r="E12" s="56"/>
      <c r="F12" s="56"/>
      <c r="G12" s="56"/>
      <c r="H12" s="56"/>
      <c r="I12" s="6">
        <f t="shared" si="0"/>
        <v>0</v>
      </c>
      <c r="J12" s="43"/>
    </row>
    <row r="13" spans="1:17" x14ac:dyDescent="0.25">
      <c r="A13" s="10">
        <v>45969</v>
      </c>
      <c r="B13" s="11">
        <v>5</v>
      </c>
      <c r="C13" s="6">
        <v>6</v>
      </c>
      <c r="D13" s="6">
        <v>1</v>
      </c>
      <c r="E13" s="56">
        <v>5</v>
      </c>
      <c r="F13" s="56">
        <v>5</v>
      </c>
      <c r="G13" s="56">
        <v>8</v>
      </c>
      <c r="H13" s="56">
        <v>5</v>
      </c>
      <c r="I13" s="6">
        <f t="shared" si="0"/>
        <v>5.3</v>
      </c>
      <c r="J13" s="43"/>
    </row>
    <row r="14" spans="1:17" x14ac:dyDescent="0.25">
      <c r="A14" s="10">
        <v>45976</v>
      </c>
      <c r="B14" s="11">
        <v>5</v>
      </c>
      <c r="C14" s="6">
        <v>6</v>
      </c>
      <c r="D14" s="6">
        <v>2</v>
      </c>
      <c r="E14" s="56">
        <v>5</v>
      </c>
      <c r="F14" s="56">
        <v>5</v>
      </c>
      <c r="G14" s="56">
        <v>7</v>
      </c>
      <c r="H14" s="56">
        <v>5</v>
      </c>
      <c r="I14" s="6">
        <f t="shared" si="0"/>
        <v>5.2</v>
      </c>
      <c r="J14" s="43"/>
    </row>
    <row r="15" spans="1:17" x14ac:dyDescent="0.25">
      <c r="A15" s="10">
        <v>45983</v>
      </c>
      <c r="B15" s="11"/>
      <c r="C15" s="6">
        <v>7</v>
      </c>
      <c r="D15" s="6" t="s">
        <v>41</v>
      </c>
      <c r="E15" s="12"/>
      <c r="F15" s="12"/>
      <c r="G15" s="12"/>
      <c r="H15" s="12"/>
      <c r="I15" s="6">
        <f t="shared" si="0"/>
        <v>0</v>
      </c>
      <c r="J15" s="43"/>
    </row>
    <row r="16" spans="1:17" x14ac:dyDescent="0.25">
      <c r="A16" s="10">
        <v>45990</v>
      </c>
      <c r="B16" s="11"/>
      <c r="C16" s="6">
        <v>8</v>
      </c>
      <c r="D16" s="6" t="s">
        <v>41</v>
      </c>
      <c r="E16" s="57"/>
      <c r="F16" s="57"/>
      <c r="G16" s="57"/>
      <c r="H16" s="57"/>
      <c r="I16" s="6">
        <f t="shared" si="0"/>
        <v>0</v>
      </c>
      <c r="J16" s="43"/>
    </row>
    <row r="17" spans="1:12" x14ac:dyDescent="0.25">
      <c r="A17" s="10">
        <v>45997</v>
      </c>
      <c r="B17" s="11">
        <v>5</v>
      </c>
      <c r="C17" s="6">
        <v>9</v>
      </c>
      <c r="D17" s="6" t="s">
        <v>41</v>
      </c>
      <c r="E17" s="58">
        <v>6</v>
      </c>
      <c r="F17" s="58">
        <v>6</v>
      </c>
      <c r="G17" s="58">
        <v>6</v>
      </c>
      <c r="H17" s="58">
        <v>5</v>
      </c>
      <c r="I17" s="6">
        <f t="shared" si="0"/>
        <v>5.9499999999999993</v>
      </c>
      <c r="J17" s="43"/>
    </row>
    <row r="18" spans="1:12" x14ac:dyDescent="0.25">
      <c r="A18" s="10">
        <v>46004</v>
      </c>
      <c r="B18" s="11"/>
      <c r="C18" s="6">
        <v>10</v>
      </c>
      <c r="D18" s="6" t="s">
        <v>41</v>
      </c>
      <c r="E18" s="38"/>
      <c r="F18" s="38"/>
      <c r="G18" s="38"/>
      <c r="H18" s="38"/>
      <c r="I18" s="6">
        <f t="shared" si="0"/>
        <v>0</v>
      </c>
      <c r="J18" s="43"/>
    </row>
    <row r="19" spans="1:12" x14ac:dyDescent="0.25">
      <c r="A19" s="10">
        <v>46011</v>
      </c>
      <c r="B19" s="11">
        <v>5</v>
      </c>
      <c r="C19" s="6">
        <v>11</v>
      </c>
      <c r="D19" s="6" t="s">
        <v>41</v>
      </c>
      <c r="E19" s="56">
        <v>7</v>
      </c>
      <c r="F19" s="56">
        <v>5</v>
      </c>
      <c r="G19" s="56">
        <v>8</v>
      </c>
      <c r="H19" s="56">
        <v>8</v>
      </c>
      <c r="I19" s="6">
        <f t="shared" si="0"/>
        <v>6.65</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56"/>
      <c r="F21" s="56"/>
      <c r="G21" s="56"/>
      <c r="H21" s="56"/>
      <c r="I21" s="6">
        <f t="shared" si="0"/>
        <v>0</v>
      </c>
      <c r="J21" s="43"/>
    </row>
    <row r="22" spans="1:12" x14ac:dyDescent="0.25">
      <c r="A22" s="10">
        <v>46046</v>
      </c>
      <c r="B22" s="11"/>
      <c r="C22" s="6">
        <v>13</v>
      </c>
      <c r="D22" s="6">
        <v>1</v>
      </c>
      <c r="E22" s="56"/>
      <c r="F22" s="56"/>
      <c r="G22" s="56"/>
      <c r="H22" s="56"/>
      <c r="I22" s="6">
        <f t="shared" si="0"/>
        <v>0</v>
      </c>
      <c r="J22" s="43"/>
    </row>
    <row r="23" spans="1:12" x14ac:dyDescent="0.25">
      <c r="A23" s="10">
        <v>46053</v>
      </c>
      <c r="B23" s="11"/>
      <c r="C23" s="6">
        <v>13</v>
      </c>
      <c r="D23" s="6">
        <v>2</v>
      </c>
      <c r="E23" s="56"/>
      <c r="F23" s="56"/>
      <c r="G23" s="56"/>
      <c r="H23" s="56"/>
      <c r="I23" s="6">
        <f t="shared" si="0"/>
        <v>0</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si="0"/>
        <v>0</v>
      </c>
      <c r="J25" s="43"/>
    </row>
    <row r="26" spans="1:12" x14ac:dyDescent="0.25">
      <c r="A26" s="10">
        <v>46074</v>
      </c>
      <c r="B26" s="11"/>
      <c r="C26" s="6">
        <v>15</v>
      </c>
      <c r="D26" s="6">
        <v>2</v>
      </c>
      <c r="E26" s="12"/>
      <c r="F26" s="12"/>
      <c r="G26" s="12"/>
      <c r="H26" s="12"/>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39</v>
      </c>
      <c r="F30" s="13">
        <f>SUM(F10:F28)</f>
        <v>37</v>
      </c>
      <c r="G30" s="13">
        <f>SUM(G10:G28)</f>
        <v>45</v>
      </c>
      <c r="H30" s="13">
        <f>SUM(H10:H28)</f>
        <v>39</v>
      </c>
      <c r="I30" s="14">
        <f>0.6*E30+0.25*F30+0.1*G30+0.05*H30</f>
        <v>39.1</v>
      </c>
      <c r="J30" s="14"/>
    </row>
    <row r="31" spans="1:12" x14ac:dyDescent="0.25">
      <c r="A31" s="1" t="s">
        <v>6</v>
      </c>
      <c r="B31" s="6">
        <f>COUNT(E10:E28)</f>
        <v>6</v>
      </c>
      <c r="C31" s="6"/>
      <c r="E31" s="13">
        <f>$B$31</f>
        <v>6</v>
      </c>
      <c r="F31" s="13">
        <f>$B$31</f>
        <v>6</v>
      </c>
      <c r="G31" s="13">
        <f>$B$31</f>
        <v>6</v>
      </c>
      <c r="H31" s="13">
        <f>$B$31</f>
        <v>6</v>
      </c>
      <c r="I31" s="13"/>
      <c r="J31" s="13"/>
      <c r="L31" s="16"/>
    </row>
    <row r="32" spans="1:12" x14ac:dyDescent="0.25">
      <c r="A32" s="1" t="s">
        <v>5</v>
      </c>
      <c r="C32" s="6"/>
      <c r="E32" s="13">
        <f>+E30/($B$31*10)*'Summary All Grounds'!$G$6</f>
        <v>3.9000000000000004</v>
      </c>
      <c r="F32" s="13">
        <f>+F30/($B$31*10)*'Summary All Grounds'!$H$6</f>
        <v>1.5416666666666667</v>
      </c>
      <c r="G32" s="13">
        <f>+G30/($B$31*10)*'Summary All Grounds'!$I$6</f>
        <v>0.75</v>
      </c>
      <c r="H32" s="13">
        <f>+H30/($B$31*10)*'Summary All Grounds'!$J$6</f>
        <v>0.32500000000000001</v>
      </c>
      <c r="I32" s="13">
        <f>SUM(E32:H32)</f>
        <v>6.5166666666666675</v>
      </c>
      <c r="J32" s="13"/>
    </row>
    <row r="33" spans="1:12" x14ac:dyDescent="0.25">
      <c r="A33" s="6"/>
      <c r="B33" s="10"/>
      <c r="C33" s="6"/>
      <c r="E33" s="13"/>
      <c r="F33" s="13"/>
      <c r="G33" s="13"/>
      <c r="H33" s="13"/>
      <c r="I33" s="13"/>
      <c r="J33" s="13"/>
    </row>
    <row r="34" spans="1:12" x14ac:dyDescent="0.25">
      <c r="A34" s="6"/>
      <c r="B34" s="10"/>
      <c r="C34" s="6"/>
      <c r="E34" s="6" t="s">
        <v>14</v>
      </c>
      <c r="I34" s="13">
        <f>+I30/B31</f>
        <v>6.5166666666666666</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fitToPage="1" showRuler="0">
      <pane ySplit="4" topLeftCell="A5" activePane="bottomLeft" state="frozen"/>
      <selection pane="bottomLeft" activeCell="L22" sqref="L22"/>
      <pageMargins left="0" right="0" top="0" bottom="0" header="0" footer="0"/>
      <pageSetup paperSize="9" scale="95" orientation="landscape" r:id="rId1"/>
      <headerFooter alignWithMargins="0"/>
    </customSheetView>
  </customSheetViews>
  <mergeCells count="1">
    <mergeCell ref="F2:G2"/>
  </mergeCells>
  <phoneticPr fontId="0" type="noConversion"/>
  <pageMargins left="0.19685039370078741" right="0.19685039370078741" top="0.36" bottom="0.98425196850393704" header="0.51181102362204722" footer="0.51181102362204722"/>
  <pageSetup paperSize="9" orientation="landscape"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M57"/>
  <sheetViews>
    <sheetView zoomScaleNormal="100" workbookViewId="0">
      <pane ySplit="6" topLeftCell="A7" activePane="bottomLeft" state="frozen"/>
      <selection activeCell="B19" sqref="B19"/>
      <selection pane="bottomLeft" activeCell="J25" sqref="J25"/>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84</v>
      </c>
      <c r="C2" s="19"/>
      <c r="D2" s="19"/>
      <c r="E2" s="17" t="s">
        <v>46</v>
      </c>
      <c r="F2" s="17"/>
      <c r="G2" s="21">
        <f>+SUM(I7:I31)</f>
        <v>25.55</v>
      </c>
      <c r="H2" s="17"/>
      <c r="I2" s="20"/>
    </row>
    <row r="3" spans="1:10" x14ac:dyDescent="0.25">
      <c r="A3" s="17" t="s">
        <v>29</v>
      </c>
      <c r="B3" s="17" t="s">
        <v>85</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J7" s="43"/>
    </row>
    <row r="8" spans="1:10" x14ac:dyDescent="0.25">
      <c r="A8" s="10">
        <v>45934</v>
      </c>
      <c r="B8" s="11"/>
      <c r="C8" s="6">
        <v>2</v>
      </c>
      <c r="D8" s="6" t="s">
        <v>41</v>
      </c>
      <c r="E8" s="56"/>
      <c r="F8" s="56"/>
      <c r="G8" s="56"/>
      <c r="H8" s="56"/>
      <c r="I8" s="6">
        <f t="shared" ref="I8:I31" si="0">0.6*E8+0.25*F8+0.1*G8+0.05*H8</f>
        <v>0</v>
      </c>
      <c r="J8" s="43"/>
    </row>
    <row r="9" spans="1:10" x14ac:dyDescent="0.25">
      <c r="A9" s="10">
        <v>45941</v>
      </c>
      <c r="B9" s="11"/>
      <c r="C9" s="6">
        <v>3</v>
      </c>
      <c r="D9" s="6" t="s">
        <v>41</v>
      </c>
      <c r="E9" s="56"/>
      <c r="F9" s="56"/>
      <c r="G9" s="56"/>
      <c r="H9" s="56"/>
      <c r="I9" s="6">
        <f t="shared" si="0"/>
        <v>0</v>
      </c>
      <c r="J9" s="43"/>
    </row>
    <row r="10" spans="1:10" x14ac:dyDescent="0.25">
      <c r="A10" s="10">
        <v>45948</v>
      </c>
      <c r="B10" s="11"/>
      <c r="C10" s="6">
        <v>4</v>
      </c>
      <c r="D10" s="6">
        <v>1</v>
      </c>
      <c r="E10" s="56"/>
      <c r="F10" s="56"/>
      <c r="G10" s="56"/>
      <c r="H10" s="56"/>
      <c r="I10" s="6">
        <f t="shared" si="0"/>
        <v>0</v>
      </c>
      <c r="J10" s="43" t="s">
        <v>48</v>
      </c>
    </row>
    <row r="11" spans="1:10" x14ac:dyDescent="0.25">
      <c r="A11" s="10">
        <v>45955</v>
      </c>
      <c r="B11" s="11"/>
      <c r="C11" s="6">
        <v>4</v>
      </c>
      <c r="D11" s="6">
        <v>2</v>
      </c>
      <c r="E11" s="56"/>
      <c r="F11" s="56"/>
      <c r="G11" s="56"/>
      <c r="H11" s="56"/>
      <c r="I11" s="6">
        <f t="shared" si="0"/>
        <v>0</v>
      </c>
      <c r="J11" s="43"/>
    </row>
    <row r="12" spans="1:10" x14ac:dyDescent="0.25">
      <c r="A12" s="10">
        <v>45962</v>
      </c>
      <c r="B12" s="11"/>
      <c r="C12" s="6">
        <v>5</v>
      </c>
      <c r="D12" s="6">
        <v>1</v>
      </c>
      <c r="E12" s="56"/>
      <c r="F12" s="56"/>
      <c r="G12" s="56"/>
      <c r="H12" s="56"/>
      <c r="I12" s="6">
        <f t="shared" si="0"/>
        <v>0</v>
      </c>
      <c r="J12" s="43"/>
    </row>
    <row r="13" spans="1:10" x14ac:dyDescent="0.25">
      <c r="A13" s="10">
        <v>45963</v>
      </c>
      <c r="B13" s="11"/>
      <c r="C13" s="6">
        <v>5</v>
      </c>
      <c r="D13" s="6">
        <v>2</v>
      </c>
      <c r="E13" s="56"/>
      <c r="F13" s="56"/>
      <c r="G13" s="56"/>
      <c r="H13" s="56"/>
      <c r="I13" s="6">
        <f t="shared" si="0"/>
        <v>0</v>
      </c>
      <c r="J13" s="43"/>
    </row>
    <row r="14" spans="1:10" x14ac:dyDescent="0.25">
      <c r="A14" s="10">
        <v>45969</v>
      </c>
      <c r="B14" s="11"/>
      <c r="C14" s="6">
        <v>6</v>
      </c>
      <c r="D14" s="6">
        <v>1</v>
      </c>
      <c r="E14" s="56"/>
      <c r="F14" s="56"/>
      <c r="G14" s="56"/>
      <c r="H14" s="56"/>
      <c r="I14" s="6">
        <f t="shared" si="0"/>
        <v>0</v>
      </c>
      <c r="J14" s="43"/>
    </row>
    <row r="15" spans="1:10" x14ac:dyDescent="0.25">
      <c r="A15" s="10">
        <v>45976</v>
      </c>
      <c r="B15" s="11"/>
      <c r="C15" s="6">
        <v>6</v>
      </c>
      <c r="D15" s="6">
        <v>2</v>
      </c>
      <c r="E15" s="12"/>
      <c r="F15" s="12"/>
      <c r="G15" s="12"/>
      <c r="H15" s="12"/>
      <c r="I15" s="6">
        <f t="shared" si="0"/>
        <v>0</v>
      </c>
      <c r="J15" s="43"/>
    </row>
    <row r="16" spans="1:10" ht="12.75" customHeight="1" x14ac:dyDescent="0.25">
      <c r="A16" s="10">
        <v>45983</v>
      </c>
      <c r="B16" s="11"/>
      <c r="C16" s="6">
        <v>7</v>
      </c>
      <c r="D16" s="6">
        <v>1</v>
      </c>
      <c r="E16" s="56"/>
      <c r="F16" s="56"/>
      <c r="G16" s="56"/>
      <c r="H16" s="56"/>
      <c r="I16" s="6">
        <f t="shared" si="0"/>
        <v>0</v>
      </c>
      <c r="J16" s="43"/>
    </row>
    <row r="17" spans="1:10" ht="12.75" customHeight="1" x14ac:dyDescent="0.25">
      <c r="A17" s="10">
        <v>45984</v>
      </c>
      <c r="B17" s="11"/>
      <c r="C17" s="6">
        <v>7</v>
      </c>
      <c r="D17" s="6">
        <v>2</v>
      </c>
      <c r="E17" s="56"/>
      <c r="F17" s="56"/>
      <c r="G17" s="56"/>
      <c r="H17" s="56"/>
      <c r="I17" s="6">
        <f t="shared" si="0"/>
        <v>0</v>
      </c>
      <c r="J17" s="43"/>
    </row>
    <row r="18" spans="1:10" x14ac:dyDescent="0.25">
      <c r="A18" s="10">
        <v>45990</v>
      </c>
      <c r="B18" s="11"/>
      <c r="C18" s="6">
        <v>8</v>
      </c>
      <c r="D18" s="6" t="s">
        <v>41</v>
      </c>
      <c r="E18" s="58"/>
      <c r="F18" s="58"/>
      <c r="G18" s="58"/>
      <c r="H18" s="58"/>
      <c r="I18" s="6">
        <f t="shared" si="0"/>
        <v>0</v>
      </c>
      <c r="J18" s="43"/>
    </row>
    <row r="19" spans="1:10" x14ac:dyDescent="0.25">
      <c r="A19" s="10">
        <v>45997</v>
      </c>
      <c r="B19" s="11"/>
      <c r="C19" s="6">
        <v>9</v>
      </c>
      <c r="D19" s="6" t="s">
        <v>41</v>
      </c>
      <c r="E19" s="58"/>
      <c r="F19" s="58"/>
      <c r="G19" s="58"/>
      <c r="H19" s="58"/>
      <c r="I19" s="6">
        <f t="shared" si="0"/>
        <v>0</v>
      </c>
      <c r="J19" s="43"/>
    </row>
    <row r="20" spans="1:10" x14ac:dyDescent="0.25">
      <c r="A20" s="10">
        <v>46004</v>
      </c>
      <c r="B20" s="11"/>
      <c r="C20" s="6">
        <v>10</v>
      </c>
      <c r="D20" s="6" t="s">
        <v>41</v>
      </c>
      <c r="E20" s="58"/>
      <c r="F20" s="58"/>
      <c r="G20" s="58"/>
      <c r="H20" s="58"/>
      <c r="I20" s="6">
        <f t="shared" si="0"/>
        <v>0</v>
      </c>
      <c r="J20" s="43"/>
    </row>
    <row r="21" spans="1:10" x14ac:dyDescent="0.25">
      <c r="A21" s="10">
        <v>46011</v>
      </c>
      <c r="B21" s="11"/>
      <c r="C21" s="6">
        <v>11</v>
      </c>
      <c r="D21" s="6" t="s">
        <v>41</v>
      </c>
      <c r="E21" s="56"/>
      <c r="F21" s="56"/>
      <c r="G21" s="56"/>
      <c r="H21" s="56"/>
      <c r="I21" s="6">
        <f t="shared" si="0"/>
        <v>0</v>
      </c>
      <c r="J21" s="43"/>
    </row>
    <row r="22" spans="1:10" x14ac:dyDescent="0.25">
      <c r="A22" s="10">
        <v>46032</v>
      </c>
      <c r="B22" s="11"/>
      <c r="E22" s="65" t="s">
        <v>138</v>
      </c>
      <c r="F22" s="65" t="s">
        <v>138</v>
      </c>
      <c r="G22" s="65" t="s">
        <v>138</v>
      </c>
      <c r="H22" s="65" t="s">
        <v>138</v>
      </c>
      <c r="J22" s="43" t="s">
        <v>150</v>
      </c>
    </row>
    <row r="23" spans="1:10" x14ac:dyDescent="0.25">
      <c r="A23" s="10">
        <v>46039</v>
      </c>
      <c r="B23" s="11">
        <v>3</v>
      </c>
      <c r="C23" s="6">
        <v>12</v>
      </c>
      <c r="D23" s="6" t="s">
        <v>41</v>
      </c>
      <c r="E23" s="56">
        <v>7</v>
      </c>
      <c r="F23" s="56">
        <v>8</v>
      </c>
      <c r="G23" s="56">
        <v>9</v>
      </c>
      <c r="H23" s="56">
        <v>5</v>
      </c>
      <c r="I23" s="6">
        <f t="shared" si="0"/>
        <v>7.3500000000000005</v>
      </c>
      <c r="J23" s="43"/>
    </row>
    <row r="24" spans="1:10" x14ac:dyDescent="0.25">
      <c r="A24" s="10">
        <v>46046</v>
      </c>
      <c r="B24" s="11">
        <v>2</v>
      </c>
      <c r="C24" s="6">
        <v>13</v>
      </c>
      <c r="D24" s="6">
        <v>1</v>
      </c>
      <c r="E24" s="56">
        <v>9</v>
      </c>
      <c r="F24" s="56">
        <v>10</v>
      </c>
      <c r="G24" s="56">
        <v>10</v>
      </c>
      <c r="H24" s="56">
        <v>10</v>
      </c>
      <c r="I24" s="6">
        <f t="shared" si="0"/>
        <v>9.3999999999999986</v>
      </c>
      <c r="J24" s="43"/>
    </row>
    <row r="25" spans="1:10" x14ac:dyDescent="0.25">
      <c r="A25" s="10">
        <v>46053</v>
      </c>
      <c r="B25" s="11">
        <v>2</v>
      </c>
      <c r="C25" s="6">
        <v>13</v>
      </c>
      <c r="D25" s="6">
        <v>2</v>
      </c>
      <c r="E25" s="56">
        <v>8</v>
      </c>
      <c r="F25" s="56">
        <v>10</v>
      </c>
      <c r="G25" s="56">
        <v>10</v>
      </c>
      <c r="H25" s="56">
        <v>10</v>
      </c>
      <c r="I25" s="6">
        <f t="shared" si="0"/>
        <v>8.8000000000000007</v>
      </c>
      <c r="J25" s="43"/>
    </row>
    <row r="26" spans="1:10" x14ac:dyDescent="0.25">
      <c r="A26" s="10">
        <v>46060</v>
      </c>
      <c r="B26" s="11"/>
      <c r="C26" s="6">
        <v>14</v>
      </c>
      <c r="D26" s="6">
        <v>1</v>
      </c>
      <c r="E26" s="56"/>
      <c r="F26" s="56"/>
      <c r="G26" s="56"/>
      <c r="H26" s="56"/>
      <c r="I26" s="6">
        <f t="shared" si="0"/>
        <v>0</v>
      </c>
      <c r="J26" s="43"/>
    </row>
    <row r="27" spans="1:10" x14ac:dyDescent="0.25">
      <c r="A27" s="10">
        <v>46061</v>
      </c>
      <c r="B27" s="11"/>
      <c r="C27" s="6">
        <v>14</v>
      </c>
      <c r="D27" s="6">
        <v>2</v>
      </c>
      <c r="E27" s="56"/>
      <c r="F27" s="56"/>
      <c r="G27" s="56"/>
      <c r="H27" s="56"/>
      <c r="I27" s="6">
        <f t="shared" si="0"/>
        <v>0</v>
      </c>
      <c r="J27" s="43"/>
    </row>
    <row r="28" spans="1:10" x14ac:dyDescent="0.25">
      <c r="A28" s="10">
        <v>46067</v>
      </c>
      <c r="B28" s="11"/>
      <c r="C28" s="6">
        <v>15</v>
      </c>
      <c r="D28" s="6">
        <v>1</v>
      </c>
      <c r="E28" s="56"/>
      <c r="F28" s="56"/>
      <c r="G28" s="56"/>
      <c r="H28" s="56"/>
      <c r="I28" s="6">
        <f t="shared" si="0"/>
        <v>0</v>
      </c>
      <c r="J28" s="43"/>
    </row>
    <row r="29" spans="1:10" x14ac:dyDescent="0.25">
      <c r="A29" s="10">
        <v>45709</v>
      </c>
      <c r="B29" s="11"/>
      <c r="C29" s="6">
        <v>15</v>
      </c>
      <c r="D29" s="6">
        <v>2</v>
      </c>
      <c r="E29" s="12"/>
      <c r="F29" s="12"/>
      <c r="G29" s="12"/>
      <c r="H29" s="12"/>
      <c r="I29" s="6">
        <f t="shared" si="0"/>
        <v>0</v>
      </c>
      <c r="J29" s="43"/>
    </row>
    <row r="30" spans="1:10" ht="13.5" customHeight="1" x14ac:dyDescent="0.25">
      <c r="A30" s="10">
        <v>46081</v>
      </c>
      <c r="B30" s="11"/>
      <c r="C30" s="6">
        <v>16</v>
      </c>
      <c r="D30" s="6">
        <v>1</v>
      </c>
      <c r="E30" s="56"/>
      <c r="F30" s="56"/>
      <c r="G30" s="56"/>
      <c r="H30" s="56"/>
      <c r="I30" s="6">
        <f t="shared" si="0"/>
        <v>0</v>
      </c>
      <c r="J30" s="43"/>
    </row>
    <row r="31" spans="1:10" ht="13.5" customHeight="1" x14ac:dyDescent="0.25">
      <c r="A31" s="10">
        <v>46088</v>
      </c>
      <c r="B31" s="11"/>
      <c r="C31" s="6">
        <v>16</v>
      </c>
      <c r="D31" s="6">
        <v>2</v>
      </c>
      <c r="E31" s="56"/>
      <c r="F31" s="56"/>
      <c r="G31" s="56"/>
      <c r="H31" s="56"/>
      <c r="I31" s="6">
        <f t="shared" si="0"/>
        <v>0</v>
      </c>
      <c r="J31" s="43"/>
    </row>
    <row r="32" spans="1:10" x14ac:dyDescent="0.25">
      <c r="A32" s="1" t="s">
        <v>14</v>
      </c>
      <c r="E32" s="13"/>
      <c r="F32" s="13"/>
      <c r="G32" s="13"/>
      <c r="H32" s="13"/>
    </row>
    <row r="33" spans="1:13" x14ac:dyDescent="0.25">
      <c r="C33" s="7" t="s">
        <v>35</v>
      </c>
      <c r="E33" s="13">
        <f>SUM(E7:E31)</f>
        <v>24</v>
      </c>
      <c r="F33" s="13">
        <f>SUM(F7:F31)</f>
        <v>28</v>
      </c>
      <c r="G33" s="13">
        <f>SUM(G7:G31)</f>
        <v>29</v>
      </c>
      <c r="H33" s="13">
        <f>SUM(H7:H31)</f>
        <v>25</v>
      </c>
      <c r="I33" s="14">
        <f>0.6*E33+0.25*F33+0.1*G33+0.05*H33</f>
        <v>25.549999999999997</v>
      </c>
      <c r="L33" s="2"/>
      <c r="M33" s="2"/>
    </row>
    <row r="34" spans="1:13" x14ac:dyDescent="0.25">
      <c r="A34" s="1" t="s">
        <v>50</v>
      </c>
      <c r="B34" s="12">
        <f>COUNT(E7:E31)</f>
        <v>3</v>
      </c>
      <c r="E34" s="13">
        <f>$B$34</f>
        <v>3</v>
      </c>
      <c r="F34" s="13">
        <f>$B$34</f>
        <v>3</v>
      </c>
      <c r="G34" s="13">
        <f>$B$34</f>
        <v>3</v>
      </c>
      <c r="H34" s="13">
        <f>$B$34</f>
        <v>3</v>
      </c>
      <c r="I34" s="13"/>
    </row>
    <row r="35" spans="1:13" x14ac:dyDescent="0.25">
      <c r="A35" s="1" t="s">
        <v>5</v>
      </c>
      <c r="E35" s="13">
        <f>+E33/($B$34*10)*'Summary All Grounds'!$G$6</f>
        <v>4.8000000000000007</v>
      </c>
      <c r="F35" s="13">
        <f>+F33/($B$34*10)*'Summary All Grounds'!$H$6</f>
        <v>2.3333333333333335</v>
      </c>
      <c r="G35" s="13">
        <f>+G33/($B$34*10)*'Summary All Grounds'!$I$6</f>
        <v>0.96666666666666667</v>
      </c>
      <c r="H35" s="13">
        <f>+H33/($B$34*10)*'Summary All Grounds'!$J$6</f>
        <v>0.41666666666666669</v>
      </c>
      <c r="I35" s="13">
        <f>SUM(E35:H35)</f>
        <v>8.5166666666666675</v>
      </c>
    </row>
    <row r="36" spans="1:13" x14ac:dyDescent="0.25">
      <c r="E36" s="13"/>
      <c r="F36" s="13"/>
      <c r="G36" s="13"/>
      <c r="H36" s="13"/>
      <c r="I36" s="13"/>
    </row>
    <row r="37" spans="1:13" x14ac:dyDescent="0.25">
      <c r="B37" s="6"/>
      <c r="H37" s="15" t="s">
        <v>51</v>
      </c>
      <c r="I37" s="13">
        <f>+I33/B34</f>
        <v>8.5166666666666657</v>
      </c>
      <c r="J37" s="1" t="s">
        <v>52</v>
      </c>
    </row>
    <row r="39" spans="1:13" x14ac:dyDescent="0.25">
      <c r="I39" s="13">
        <f>+I35-I37</f>
        <v>0</v>
      </c>
      <c r="J39" s="1" t="s">
        <v>53</v>
      </c>
    </row>
    <row r="57" spans="1:1" x14ac:dyDescent="0.25">
      <c r="A57" s="10"/>
    </row>
  </sheetData>
  <customSheetViews>
    <customSheetView guid="{B1033906-1AC0-496B-829F-EF4212ECB99D}" fitToPage="1" showRuler="0">
      <pane ySplit="4" topLeftCell="A5" activePane="bottomLeft" state="frozen"/>
      <selection pane="bottomLeft" activeCell="H24" sqref="H24"/>
      <pageMargins left="0" right="0" top="0" bottom="0" header="0" footer="0"/>
      <pageSetup paperSize="9" scale="95" orientation="landscape" horizontalDpi="4294967292" r:id="rId1"/>
      <headerFooter alignWithMargins="0"/>
    </customSheetView>
  </customSheetViews>
  <mergeCells count="1">
    <mergeCell ref="F3:H3"/>
  </mergeCells>
  <phoneticPr fontId="0" type="noConversion"/>
  <pageMargins left="0.19685039370078741" right="0.19685039370078741" top="0.28000000000000003" bottom="0.3" header="0.51181102362204722" footer="0.51181102362204722"/>
  <pageSetup paperSize="9" orientation="landscape"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dimension ref="A1:Q38"/>
  <sheetViews>
    <sheetView zoomScaleNormal="100" workbookViewId="0">
      <pane ySplit="6" topLeftCell="A7" activePane="bottomLeft" state="frozen"/>
      <selection pane="bottomLeft" activeCell="J21" sqref="J21"/>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57</v>
      </c>
      <c r="C2" s="47"/>
      <c r="D2" s="47"/>
      <c r="E2" s="47"/>
      <c r="F2" s="82" t="s">
        <v>28</v>
      </c>
      <c r="G2" s="82"/>
      <c r="H2" s="48">
        <f>+I34</f>
        <v>8.2333333333333325</v>
      </c>
      <c r="I2" s="46"/>
      <c r="J2" s="42"/>
    </row>
    <row r="3" spans="1:17" x14ac:dyDescent="0.25">
      <c r="A3" s="46" t="s">
        <v>29</v>
      </c>
      <c r="B3" s="46" t="s">
        <v>86</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28"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56">
        <v>8</v>
      </c>
      <c r="F9" s="56">
        <v>9</v>
      </c>
      <c r="G9" s="56">
        <v>9</v>
      </c>
      <c r="H9" s="56">
        <v>10</v>
      </c>
      <c r="I9" s="6">
        <f t="shared" si="0"/>
        <v>8.4499999999999993</v>
      </c>
      <c r="J9" s="43"/>
      <c r="O9" s="11"/>
    </row>
    <row r="10" spans="1:17" x14ac:dyDescent="0.25">
      <c r="A10" s="10">
        <v>45948</v>
      </c>
      <c r="B10" s="11">
        <v>5</v>
      </c>
      <c r="C10" s="6">
        <v>4</v>
      </c>
      <c r="D10" s="6">
        <v>1</v>
      </c>
      <c r="E10" s="56">
        <v>8</v>
      </c>
      <c r="F10" s="56">
        <v>8</v>
      </c>
      <c r="G10" s="56">
        <v>9</v>
      </c>
      <c r="H10" s="56">
        <v>10</v>
      </c>
      <c r="I10" s="6">
        <f t="shared" si="0"/>
        <v>8.1999999999999993</v>
      </c>
      <c r="J10" s="43"/>
      <c r="N10" s="10"/>
      <c r="O10" s="11"/>
      <c r="P10" s="6"/>
      <c r="Q10" s="6"/>
    </row>
    <row r="11" spans="1:17" x14ac:dyDescent="0.25">
      <c r="A11" s="10">
        <v>45955</v>
      </c>
      <c r="B11" s="11">
        <v>5</v>
      </c>
      <c r="C11" s="6">
        <v>4</v>
      </c>
      <c r="D11" s="6">
        <v>2</v>
      </c>
      <c r="E11" s="56">
        <v>8</v>
      </c>
      <c r="F11" s="56">
        <v>8</v>
      </c>
      <c r="G11" s="56">
        <v>9</v>
      </c>
      <c r="H11" s="56">
        <v>5</v>
      </c>
      <c r="I11" s="6">
        <f t="shared" si="0"/>
        <v>7.95</v>
      </c>
      <c r="J11" s="43"/>
    </row>
    <row r="12" spans="1:17" x14ac:dyDescent="0.25">
      <c r="A12" s="10">
        <v>45962</v>
      </c>
      <c r="B12" s="11"/>
      <c r="C12" s="6">
        <v>5</v>
      </c>
      <c r="D12" s="6" t="s">
        <v>41</v>
      </c>
      <c r="E12" s="56"/>
      <c r="F12" s="56"/>
      <c r="G12" s="56"/>
      <c r="H12" s="56"/>
      <c r="I12" s="6">
        <f t="shared" si="0"/>
        <v>0</v>
      </c>
      <c r="J12" s="43"/>
    </row>
    <row r="13" spans="1:17" x14ac:dyDescent="0.25">
      <c r="A13" s="10">
        <v>45969</v>
      </c>
      <c r="B13" s="11"/>
      <c r="C13" s="6">
        <v>6</v>
      </c>
      <c r="D13" s="6">
        <v>1</v>
      </c>
      <c r="E13" s="56"/>
      <c r="F13" s="56"/>
      <c r="G13" s="56"/>
      <c r="H13" s="56"/>
      <c r="I13" s="6">
        <f t="shared" si="0"/>
        <v>0</v>
      </c>
      <c r="J13" s="43"/>
    </row>
    <row r="14" spans="1:17" x14ac:dyDescent="0.25">
      <c r="A14" s="10">
        <v>45976</v>
      </c>
      <c r="B14" s="11"/>
      <c r="C14" s="6">
        <v>6</v>
      </c>
      <c r="D14" s="6">
        <v>2</v>
      </c>
      <c r="E14" s="56"/>
      <c r="F14" s="56"/>
      <c r="G14" s="56"/>
      <c r="H14" s="56"/>
      <c r="I14" s="6">
        <f t="shared" si="0"/>
        <v>0</v>
      </c>
      <c r="J14" s="43"/>
    </row>
    <row r="15" spans="1:17" x14ac:dyDescent="0.25">
      <c r="A15" s="10">
        <v>45983</v>
      </c>
      <c r="B15" s="11">
        <v>5</v>
      </c>
      <c r="C15" s="6">
        <v>7</v>
      </c>
      <c r="D15" s="6" t="s">
        <v>41</v>
      </c>
      <c r="E15" s="56">
        <v>8</v>
      </c>
      <c r="F15" s="56">
        <v>8</v>
      </c>
      <c r="G15" s="56">
        <v>8</v>
      </c>
      <c r="H15" s="56">
        <v>8</v>
      </c>
      <c r="I15" s="6">
        <f t="shared" si="0"/>
        <v>8</v>
      </c>
      <c r="J15" s="43"/>
    </row>
    <row r="16" spans="1:17" x14ac:dyDescent="0.25">
      <c r="A16" s="10">
        <v>45990</v>
      </c>
      <c r="B16" s="11">
        <v>5</v>
      </c>
      <c r="C16" s="6">
        <v>8</v>
      </c>
      <c r="D16" s="6" t="s">
        <v>41</v>
      </c>
      <c r="E16" s="56">
        <v>8</v>
      </c>
      <c r="F16" s="56">
        <v>8</v>
      </c>
      <c r="G16" s="56">
        <v>8</v>
      </c>
      <c r="H16" s="56">
        <v>8</v>
      </c>
      <c r="I16" s="6">
        <f t="shared" si="0"/>
        <v>8</v>
      </c>
      <c r="J16" s="43"/>
    </row>
    <row r="17" spans="1:12" x14ac:dyDescent="0.25">
      <c r="A17" s="10">
        <v>45997</v>
      </c>
      <c r="B17" s="11"/>
      <c r="C17" s="6">
        <v>9</v>
      </c>
      <c r="D17" s="6" t="s">
        <v>41</v>
      </c>
      <c r="E17" s="58"/>
      <c r="F17" s="58"/>
      <c r="G17" s="58"/>
      <c r="H17" s="58"/>
      <c r="I17" s="6">
        <f t="shared" si="0"/>
        <v>0</v>
      </c>
      <c r="J17" s="43"/>
    </row>
    <row r="18" spans="1:12" x14ac:dyDescent="0.25">
      <c r="A18" s="10">
        <v>46004</v>
      </c>
      <c r="B18" s="11">
        <v>5</v>
      </c>
      <c r="C18" s="6">
        <v>10</v>
      </c>
      <c r="D18" s="6" t="s">
        <v>41</v>
      </c>
      <c r="E18" s="58">
        <v>8</v>
      </c>
      <c r="F18" s="58">
        <v>8</v>
      </c>
      <c r="G18" s="58">
        <v>9</v>
      </c>
      <c r="H18" s="58">
        <v>10</v>
      </c>
      <c r="I18" s="6">
        <f t="shared" si="0"/>
        <v>8.1999999999999993</v>
      </c>
      <c r="J18" s="43"/>
    </row>
    <row r="19" spans="1:12" x14ac:dyDescent="0.25">
      <c r="A19" s="10">
        <v>46011</v>
      </c>
      <c r="B19" s="11"/>
      <c r="C19" s="6">
        <v>11</v>
      </c>
      <c r="D19" s="6" t="s">
        <v>41</v>
      </c>
      <c r="E19" s="58"/>
      <c r="F19" s="58"/>
      <c r="G19" s="58"/>
      <c r="H19" s="58"/>
      <c r="I19" s="6">
        <f t="shared" si="0"/>
        <v>0</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56">
        <v>9</v>
      </c>
      <c r="F21" s="56">
        <v>9</v>
      </c>
      <c r="G21" s="56">
        <v>9</v>
      </c>
      <c r="H21" s="56">
        <v>10</v>
      </c>
      <c r="I21" s="6">
        <f t="shared" si="0"/>
        <v>9.0499999999999989</v>
      </c>
      <c r="J21" s="43"/>
    </row>
    <row r="22" spans="1:12" x14ac:dyDescent="0.25">
      <c r="A22" s="10">
        <v>46046</v>
      </c>
      <c r="B22" s="11"/>
      <c r="C22" s="6">
        <v>13</v>
      </c>
      <c r="D22" s="6">
        <v>1</v>
      </c>
      <c r="E22" s="56"/>
      <c r="F22" s="56"/>
      <c r="G22" s="56"/>
      <c r="H22" s="56"/>
      <c r="I22" s="6">
        <f t="shared" si="0"/>
        <v>0</v>
      </c>
      <c r="J22" s="43"/>
    </row>
    <row r="23" spans="1:12" x14ac:dyDescent="0.25">
      <c r="A23" s="10">
        <v>46053</v>
      </c>
      <c r="B23" s="11"/>
      <c r="C23" s="6">
        <v>13</v>
      </c>
      <c r="D23" s="6">
        <v>2</v>
      </c>
      <c r="E23" s="56"/>
      <c r="F23" s="56"/>
      <c r="G23" s="56"/>
      <c r="H23" s="56"/>
      <c r="I23" s="6">
        <f t="shared" si="0"/>
        <v>0</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8"/>
      <c r="F25" s="58"/>
      <c r="G25" s="58"/>
      <c r="H25" s="58"/>
      <c r="I25" s="6">
        <f t="shared" si="0"/>
        <v>0</v>
      </c>
      <c r="J25" s="43"/>
    </row>
    <row r="26" spans="1:12" x14ac:dyDescent="0.25">
      <c r="A26" s="10">
        <v>46074</v>
      </c>
      <c r="B26" s="11"/>
      <c r="C26" s="6">
        <v>15</v>
      </c>
      <c r="D26" s="6">
        <v>2</v>
      </c>
      <c r="E26" s="56"/>
      <c r="F26" s="56"/>
      <c r="G26" s="56"/>
      <c r="H26" s="56"/>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49</v>
      </c>
      <c r="F30" s="13">
        <f>SUM(F10:F28)</f>
        <v>49</v>
      </c>
      <c r="G30" s="13">
        <f>SUM(G10:G28)</f>
        <v>52</v>
      </c>
      <c r="H30" s="13">
        <f>SUM(H10:H28)</f>
        <v>51</v>
      </c>
      <c r="I30" s="14">
        <f>0.6*E30+0.25*F30+0.1*G30+0.05*H30</f>
        <v>49.4</v>
      </c>
      <c r="J30" s="14"/>
    </row>
    <row r="31" spans="1:12" x14ac:dyDescent="0.25">
      <c r="A31" s="1" t="s">
        <v>6</v>
      </c>
      <c r="B31" s="6">
        <f>COUNT(E10:E28)</f>
        <v>6</v>
      </c>
      <c r="C31" s="6"/>
      <c r="E31" s="13">
        <f>$B$31</f>
        <v>6</v>
      </c>
      <c r="F31" s="13">
        <f>$B$31</f>
        <v>6</v>
      </c>
      <c r="G31" s="13">
        <f>$B$31</f>
        <v>6</v>
      </c>
      <c r="H31" s="13">
        <f>$B$31</f>
        <v>6</v>
      </c>
      <c r="I31" s="13"/>
      <c r="J31" s="13"/>
      <c r="L31" s="16"/>
    </row>
    <row r="32" spans="1:12" x14ac:dyDescent="0.25">
      <c r="A32" s="1" t="s">
        <v>5</v>
      </c>
      <c r="C32" s="6"/>
      <c r="E32" s="13">
        <f>+E30/($B$31*10)*'Summary All Grounds'!$G$6</f>
        <v>4.9000000000000004</v>
      </c>
      <c r="F32" s="13">
        <f>+F30/($B$31*10)*'Summary All Grounds'!$H$6</f>
        <v>2.0416666666666665</v>
      </c>
      <c r="G32" s="13">
        <f>+G30/($B$31*10)*'Summary All Grounds'!$I$6</f>
        <v>0.8666666666666667</v>
      </c>
      <c r="H32" s="13">
        <f>+H30/($B$31*10)*'Summary All Grounds'!$J$6</f>
        <v>0.42499999999999999</v>
      </c>
      <c r="I32" s="13">
        <f>SUM(E32:H32)</f>
        <v>8.2333333333333343</v>
      </c>
      <c r="J32" s="13"/>
    </row>
    <row r="33" spans="1:12" x14ac:dyDescent="0.25">
      <c r="A33" s="6"/>
      <c r="B33" s="10"/>
      <c r="C33" s="6"/>
      <c r="E33" s="13"/>
      <c r="F33" s="13"/>
      <c r="G33" s="13"/>
      <c r="H33" s="13"/>
      <c r="I33" s="13"/>
      <c r="J33" s="13"/>
    </row>
    <row r="34" spans="1:12" x14ac:dyDescent="0.25">
      <c r="A34" s="6"/>
      <c r="B34" s="10"/>
      <c r="C34" s="6"/>
      <c r="E34" s="6" t="s">
        <v>14</v>
      </c>
      <c r="I34" s="13">
        <f>+I30/B31</f>
        <v>8.2333333333333325</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1E71-28E6-4699-8B4B-69AA8FFBA760}">
  <dimension ref="A1:Q38"/>
  <sheetViews>
    <sheetView workbookViewId="0">
      <selection activeCell="J21" sqref="J21"/>
    </sheetView>
  </sheetViews>
  <sheetFormatPr defaultColWidth="9.140625" defaultRowHeight="15" x14ac:dyDescent="0.25"/>
  <cols>
    <col min="1" max="1" width="10"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ol min="7" max="7" width="7.7109375" style="6" bestFit="1" customWidth="1"/>
    <col min="8" max="8" width="8.7109375" style="6" bestFit="1" customWidth="1"/>
    <col min="9" max="9" width="11.42578125" style="6"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87</v>
      </c>
      <c r="C2" s="47"/>
      <c r="D2" s="47"/>
      <c r="E2" s="47"/>
      <c r="F2" s="82" t="s">
        <v>28</v>
      </c>
      <c r="G2" s="82"/>
      <c r="H2" s="48">
        <f>+I34</f>
        <v>8.4500000000000011</v>
      </c>
      <c r="I2" s="46"/>
      <c r="J2" s="42"/>
    </row>
    <row r="3" spans="1:17" x14ac:dyDescent="0.25">
      <c r="A3" s="46" t="s">
        <v>29</v>
      </c>
      <c r="B3" s="46" t="s">
        <v>88</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12"/>
      <c r="F7" s="12"/>
      <c r="G7" s="12"/>
      <c r="H7" s="12"/>
      <c r="I7" s="6">
        <f t="shared" ref="I7:I28" si="0">0.6*E7+0.25*F7+0.1*G7+0.05*H7</f>
        <v>0</v>
      </c>
      <c r="J7" s="43"/>
      <c r="O7" s="11"/>
    </row>
    <row r="8" spans="1:17" x14ac:dyDescent="0.25">
      <c r="A8" s="10">
        <v>45934</v>
      </c>
      <c r="B8" s="11"/>
      <c r="C8" s="6">
        <v>2</v>
      </c>
      <c r="D8" s="6" t="s">
        <v>41</v>
      </c>
      <c r="E8" s="12"/>
      <c r="F8" s="12"/>
      <c r="G8" s="12"/>
      <c r="H8" s="12"/>
      <c r="I8" s="6">
        <f t="shared" si="0"/>
        <v>0</v>
      </c>
      <c r="J8" s="43"/>
      <c r="O8" s="11"/>
    </row>
    <row r="9" spans="1:17" x14ac:dyDescent="0.25">
      <c r="A9" s="10">
        <v>45941</v>
      </c>
      <c r="B9" s="11">
        <v>5</v>
      </c>
      <c r="C9" s="6">
        <v>3</v>
      </c>
      <c r="D9" s="6" t="s">
        <v>41</v>
      </c>
      <c r="E9" s="12">
        <v>9</v>
      </c>
      <c r="F9" s="12">
        <v>8</v>
      </c>
      <c r="G9" s="12">
        <v>7</v>
      </c>
      <c r="H9" s="12">
        <v>7</v>
      </c>
      <c r="I9" s="6">
        <f t="shared" si="0"/>
        <v>8.4499999999999993</v>
      </c>
      <c r="J9" s="43"/>
      <c r="O9" s="11"/>
    </row>
    <row r="10" spans="1:17" x14ac:dyDescent="0.25">
      <c r="A10" s="10">
        <v>45948</v>
      </c>
      <c r="B10" s="11"/>
      <c r="C10" s="6">
        <v>4</v>
      </c>
      <c r="D10" s="6">
        <v>1</v>
      </c>
      <c r="E10" s="12"/>
      <c r="F10" s="12"/>
      <c r="G10" s="12"/>
      <c r="H10" s="12"/>
      <c r="I10" s="6">
        <f t="shared" si="0"/>
        <v>0</v>
      </c>
      <c r="J10" s="43"/>
      <c r="N10" s="10"/>
      <c r="O10" s="11"/>
      <c r="P10" s="6"/>
      <c r="Q10" s="6"/>
    </row>
    <row r="11" spans="1:17" x14ac:dyDescent="0.25">
      <c r="A11" s="10">
        <v>45955</v>
      </c>
      <c r="B11" s="11"/>
      <c r="C11" s="6">
        <v>4</v>
      </c>
      <c r="D11" s="6">
        <v>2</v>
      </c>
      <c r="E11" s="12"/>
      <c r="F11" s="12"/>
      <c r="G11" s="12"/>
      <c r="H11" s="12"/>
      <c r="I11" s="6">
        <f t="shared" si="0"/>
        <v>0</v>
      </c>
      <c r="J11" s="43"/>
    </row>
    <row r="12" spans="1:17" x14ac:dyDescent="0.25">
      <c r="A12" s="10">
        <v>45962</v>
      </c>
      <c r="B12" s="11"/>
      <c r="C12" s="6">
        <v>5</v>
      </c>
      <c r="D12" s="6" t="s">
        <v>41</v>
      </c>
      <c r="E12" s="12"/>
      <c r="F12" s="12"/>
      <c r="G12" s="12"/>
      <c r="H12" s="12"/>
      <c r="I12" s="6">
        <f t="shared" ref="I12" si="1">0.6*E12+0.25*F12+0.1*G12+0.05*H12</f>
        <v>0</v>
      </c>
      <c r="J12" s="43"/>
    </row>
    <row r="13" spans="1:17" x14ac:dyDescent="0.25">
      <c r="A13" s="10">
        <v>45969</v>
      </c>
      <c r="B13" s="11">
        <v>5</v>
      </c>
      <c r="C13" s="6">
        <v>6</v>
      </c>
      <c r="D13" s="6">
        <v>1</v>
      </c>
      <c r="E13" s="12">
        <v>9</v>
      </c>
      <c r="F13" s="12">
        <v>9</v>
      </c>
      <c r="G13" s="12">
        <v>9</v>
      </c>
      <c r="H13" s="12">
        <v>5</v>
      </c>
      <c r="I13" s="6">
        <f t="shared" si="0"/>
        <v>8.7999999999999989</v>
      </c>
      <c r="J13" s="43"/>
    </row>
    <row r="14" spans="1:17" x14ac:dyDescent="0.25">
      <c r="A14" s="10">
        <v>45976</v>
      </c>
      <c r="B14" s="11">
        <v>5</v>
      </c>
      <c r="C14" s="6">
        <v>6</v>
      </c>
      <c r="D14" s="6">
        <v>2</v>
      </c>
      <c r="E14" s="12">
        <v>9</v>
      </c>
      <c r="F14" s="12">
        <v>8</v>
      </c>
      <c r="G14" s="12">
        <v>9</v>
      </c>
      <c r="H14" s="12">
        <v>5</v>
      </c>
      <c r="I14" s="6">
        <f t="shared" si="0"/>
        <v>8.5499999999999989</v>
      </c>
      <c r="J14" s="43"/>
    </row>
    <row r="15" spans="1:17" x14ac:dyDescent="0.25">
      <c r="A15" s="10">
        <v>45983</v>
      </c>
      <c r="B15" s="11">
        <v>5</v>
      </c>
      <c r="C15" s="6">
        <v>7</v>
      </c>
      <c r="D15" s="6" t="s">
        <v>41</v>
      </c>
      <c r="E15" s="12">
        <v>8</v>
      </c>
      <c r="F15" s="12">
        <v>9</v>
      </c>
      <c r="G15" s="12">
        <v>7</v>
      </c>
      <c r="H15" s="12">
        <v>5</v>
      </c>
      <c r="I15" s="6">
        <f t="shared" si="0"/>
        <v>8</v>
      </c>
      <c r="J15" s="43"/>
    </row>
    <row r="16" spans="1:17" x14ac:dyDescent="0.25">
      <c r="A16" s="10">
        <v>45990</v>
      </c>
      <c r="B16" s="11">
        <v>5</v>
      </c>
      <c r="C16" s="6">
        <v>8</v>
      </c>
      <c r="D16" s="6" t="s">
        <v>41</v>
      </c>
      <c r="E16" s="12">
        <v>9</v>
      </c>
      <c r="F16" s="12">
        <v>9</v>
      </c>
      <c r="G16" s="12">
        <v>8</v>
      </c>
      <c r="H16" s="12">
        <v>8</v>
      </c>
      <c r="I16" s="6">
        <f t="shared" si="0"/>
        <v>8.85</v>
      </c>
      <c r="J16" s="43"/>
    </row>
    <row r="17" spans="1:12" x14ac:dyDescent="0.25">
      <c r="A17" s="10">
        <v>45997</v>
      </c>
      <c r="B17" s="11"/>
      <c r="C17" s="6">
        <v>9</v>
      </c>
      <c r="D17" s="6" t="s">
        <v>41</v>
      </c>
      <c r="E17" s="12"/>
      <c r="F17" s="12"/>
      <c r="G17" s="12"/>
      <c r="H17" s="12"/>
      <c r="I17" s="6">
        <f t="shared" si="0"/>
        <v>0</v>
      </c>
      <c r="J17" s="43"/>
    </row>
    <row r="18" spans="1:12" x14ac:dyDescent="0.25">
      <c r="A18" s="10">
        <v>46004</v>
      </c>
      <c r="B18" s="11"/>
      <c r="C18" s="6">
        <v>10</v>
      </c>
      <c r="D18" s="6" t="s">
        <v>41</v>
      </c>
      <c r="E18" s="12"/>
      <c r="F18" s="12"/>
      <c r="G18" s="12"/>
      <c r="H18" s="12"/>
      <c r="I18" s="6">
        <f t="shared" si="0"/>
        <v>0</v>
      </c>
      <c r="J18" s="43"/>
    </row>
    <row r="19" spans="1:12" x14ac:dyDescent="0.25">
      <c r="A19" s="10">
        <v>46011</v>
      </c>
      <c r="B19" s="11">
        <v>5</v>
      </c>
      <c r="C19" s="6">
        <v>11</v>
      </c>
      <c r="D19" s="6" t="s">
        <v>41</v>
      </c>
      <c r="E19" s="12">
        <v>8</v>
      </c>
      <c r="F19" s="12">
        <v>9</v>
      </c>
      <c r="G19" s="12">
        <v>7</v>
      </c>
      <c r="H19" s="12">
        <v>5</v>
      </c>
      <c r="I19" s="6">
        <f t="shared" si="0"/>
        <v>8</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12">
        <v>9</v>
      </c>
      <c r="F21" s="12">
        <v>9</v>
      </c>
      <c r="G21" s="12">
        <v>6</v>
      </c>
      <c r="H21" s="12">
        <v>5</v>
      </c>
      <c r="I21" s="6">
        <f t="shared" si="0"/>
        <v>8.5</v>
      </c>
      <c r="J21" s="43"/>
    </row>
    <row r="22" spans="1:12" x14ac:dyDescent="0.25">
      <c r="A22" s="10">
        <v>46046</v>
      </c>
      <c r="B22" s="11"/>
      <c r="C22" s="6">
        <v>13</v>
      </c>
      <c r="D22" s="6">
        <v>1</v>
      </c>
      <c r="E22" s="12"/>
      <c r="F22" s="12"/>
      <c r="G22" s="12"/>
      <c r="H22" s="12"/>
      <c r="I22" s="6">
        <f t="shared" si="0"/>
        <v>0</v>
      </c>
      <c r="J22" s="43"/>
    </row>
    <row r="23" spans="1:12" x14ac:dyDescent="0.25">
      <c r="A23" s="10">
        <v>46053</v>
      </c>
      <c r="B23" s="11"/>
      <c r="C23" s="6">
        <v>13</v>
      </c>
      <c r="D23" s="6">
        <v>2</v>
      </c>
      <c r="E23" s="12"/>
      <c r="F23" s="12"/>
      <c r="G23" s="12"/>
      <c r="H23" s="12"/>
      <c r="I23" s="6">
        <f t="shared" si="0"/>
        <v>0</v>
      </c>
      <c r="J23" s="43"/>
    </row>
    <row r="24" spans="1:12" x14ac:dyDescent="0.25">
      <c r="A24" s="10">
        <v>46060</v>
      </c>
      <c r="B24" s="11"/>
      <c r="C24" s="6">
        <v>14</v>
      </c>
      <c r="D24" s="6" t="s">
        <v>41</v>
      </c>
      <c r="E24" s="12"/>
      <c r="F24" s="12"/>
      <c r="G24" s="12"/>
      <c r="H24" s="12"/>
      <c r="I24" s="6">
        <f t="shared" si="0"/>
        <v>0</v>
      </c>
      <c r="J24" s="43"/>
    </row>
    <row r="25" spans="1:12" x14ac:dyDescent="0.25">
      <c r="A25" s="10">
        <v>46067</v>
      </c>
      <c r="B25" s="11"/>
      <c r="C25" s="6">
        <v>15</v>
      </c>
      <c r="D25" s="6">
        <v>1</v>
      </c>
      <c r="E25" s="12"/>
      <c r="F25" s="12"/>
      <c r="G25" s="12"/>
      <c r="H25" s="12"/>
      <c r="I25" s="6">
        <f t="shared" si="0"/>
        <v>0</v>
      </c>
      <c r="J25" s="43"/>
    </row>
    <row r="26" spans="1:12" x14ac:dyDescent="0.25">
      <c r="A26" s="10">
        <v>46074</v>
      </c>
      <c r="B26" s="11"/>
      <c r="C26" s="6">
        <v>15</v>
      </c>
      <c r="D26" s="6">
        <v>2</v>
      </c>
      <c r="E26" s="12"/>
      <c r="F26" s="12"/>
      <c r="G26" s="12"/>
      <c r="H26" s="12"/>
      <c r="I26" s="6">
        <f t="shared" si="0"/>
        <v>0</v>
      </c>
      <c r="J26" s="43"/>
    </row>
    <row r="27" spans="1:12" x14ac:dyDescent="0.25">
      <c r="A27" s="10">
        <v>46081</v>
      </c>
      <c r="B27" s="11"/>
      <c r="C27" s="6">
        <v>16</v>
      </c>
      <c r="D27" s="6">
        <v>1</v>
      </c>
      <c r="E27" s="12"/>
      <c r="F27" s="12"/>
      <c r="G27" s="12"/>
      <c r="H27" s="12"/>
      <c r="I27" s="6">
        <f t="shared" si="0"/>
        <v>0</v>
      </c>
      <c r="J27" s="43"/>
    </row>
    <row r="28" spans="1:12" x14ac:dyDescent="0.25">
      <c r="A28" s="10">
        <v>46088</v>
      </c>
      <c r="B28" s="11"/>
      <c r="C28" s="6">
        <v>16</v>
      </c>
      <c r="D28" s="6">
        <v>2</v>
      </c>
      <c r="E28" s="12"/>
      <c r="F28" s="12"/>
      <c r="G28" s="12"/>
      <c r="H28" s="12"/>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52</v>
      </c>
      <c r="F30" s="13">
        <f>SUM(F10:F28)</f>
        <v>53</v>
      </c>
      <c r="G30" s="13">
        <f>SUM(G10:G28)</f>
        <v>46</v>
      </c>
      <c r="H30" s="13">
        <f>SUM(H10:H28)</f>
        <v>33</v>
      </c>
      <c r="I30" s="14">
        <f>0.6*E30+0.25*F30+0.1*G30+0.05*H30</f>
        <v>50.7</v>
      </c>
      <c r="J30" s="14"/>
    </row>
    <row r="31" spans="1:12" x14ac:dyDescent="0.25">
      <c r="A31" s="1" t="s">
        <v>6</v>
      </c>
      <c r="B31" s="6">
        <f>COUNT(E10:E28)</f>
        <v>6</v>
      </c>
      <c r="C31" s="6"/>
      <c r="E31" s="13">
        <f>$B$31</f>
        <v>6</v>
      </c>
      <c r="F31" s="13">
        <f>$B$31</f>
        <v>6</v>
      </c>
      <c r="G31" s="13">
        <f>$B$31</f>
        <v>6</v>
      </c>
      <c r="H31" s="13">
        <f>$B$31</f>
        <v>6</v>
      </c>
      <c r="I31" s="13"/>
      <c r="J31" s="13"/>
      <c r="L31" s="16"/>
    </row>
    <row r="32" spans="1:12" x14ac:dyDescent="0.25">
      <c r="A32" s="1" t="s">
        <v>5</v>
      </c>
      <c r="C32" s="6"/>
      <c r="E32" s="13">
        <f>+E30/($B$31*10)*'Summary All Grounds'!$G$6</f>
        <v>5.2</v>
      </c>
      <c r="F32" s="13">
        <f>+F30/($B$31*10)*'Summary All Grounds'!$H$6</f>
        <v>2.208333333333333</v>
      </c>
      <c r="G32" s="13">
        <f>+G30/($B$31*10)*'Summary All Grounds'!$I$6</f>
        <v>0.76666666666666672</v>
      </c>
      <c r="H32" s="13">
        <f>+H30/($B$31*10)*'Summary All Grounds'!$J$6</f>
        <v>0.27500000000000002</v>
      </c>
      <c r="I32" s="13">
        <f>SUM(E32:H32)</f>
        <v>8.4500000000000011</v>
      </c>
      <c r="J32" s="13"/>
    </row>
    <row r="33" spans="1:12" x14ac:dyDescent="0.25">
      <c r="A33" s="6"/>
      <c r="B33" s="10"/>
      <c r="C33" s="6"/>
      <c r="E33" s="13"/>
      <c r="F33" s="13"/>
      <c r="G33" s="13"/>
      <c r="H33" s="13"/>
      <c r="I33" s="13"/>
      <c r="J33" s="13"/>
    </row>
    <row r="34" spans="1:12" x14ac:dyDescent="0.25">
      <c r="A34" s="6"/>
      <c r="B34" s="10"/>
      <c r="C34" s="6"/>
      <c r="E34" s="6" t="s">
        <v>14</v>
      </c>
      <c r="I34" s="13">
        <f>+I30/B31</f>
        <v>8.4500000000000011</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mergeCells count="1">
    <mergeCell ref="F2:G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72</v>
      </c>
      <c r="C2" s="47"/>
      <c r="D2" s="47"/>
      <c r="E2" s="47"/>
      <c r="F2" s="82" t="s">
        <v>28</v>
      </c>
      <c r="G2" s="82"/>
      <c r="H2" s="48">
        <f>+I34</f>
        <v>8.5346153846153854</v>
      </c>
      <c r="I2" s="46"/>
      <c r="J2" s="42"/>
    </row>
    <row r="3" spans="1:17" x14ac:dyDescent="0.25">
      <c r="A3" s="46" t="s">
        <v>29</v>
      </c>
      <c r="B3" s="46" t="s">
        <v>89</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9"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4</v>
      </c>
      <c r="C9" s="6">
        <v>3</v>
      </c>
      <c r="D9" s="6" t="s">
        <v>41</v>
      </c>
      <c r="E9" s="56">
        <v>8</v>
      </c>
      <c r="F9" s="56">
        <v>8</v>
      </c>
      <c r="G9" s="56">
        <v>9</v>
      </c>
      <c r="H9" s="56">
        <v>8</v>
      </c>
      <c r="I9" s="6">
        <f t="shared" si="0"/>
        <v>8.1</v>
      </c>
      <c r="J9" s="43"/>
      <c r="O9" s="11"/>
    </row>
    <row r="10" spans="1:17" x14ac:dyDescent="0.25">
      <c r="A10" s="10">
        <v>45948</v>
      </c>
      <c r="B10" s="11">
        <v>3</v>
      </c>
      <c r="C10" s="6">
        <v>4</v>
      </c>
      <c r="D10" s="6">
        <v>1</v>
      </c>
      <c r="E10" s="56">
        <v>10</v>
      </c>
      <c r="F10" s="56">
        <v>10</v>
      </c>
      <c r="G10" s="56">
        <v>10</v>
      </c>
      <c r="H10" s="56">
        <v>10</v>
      </c>
      <c r="I10" s="6">
        <f t="shared" ref="I10:I28" si="1">0.6*E10+0.25*F10+0.1*G10+0.05*H10</f>
        <v>10</v>
      </c>
      <c r="J10" s="43"/>
      <c r="N10" s="10"/>
      <c r="O10" s="11"/>
      <c r="P10" s="6"/>
      <c r="Q10" s="6"/>
    </row>
    <row r="11" spans="1:17" x14ac:dyDescent="0.25">
      <c r="A11" s="10">
        <v>45955</v>
      </c>
      <c r="B11" s="11">
        <v>3</v>
      </c>
      <c r="C11" s="6">
        <v>4</v>
      </c>
      <c r="D11" s="6">
        <v>2</v>
      </c>
      <c r="E11" s="56">
        <v>10</v>
      </c>
      <c r="F11" s="56">
        <v>10</v>
      </c>
      <c r="G11" s="56">
        <v>10</v>
      </c>
      <c r="H11" s="56">
        <v>10</v>
      </c>
      <c r="I11" s="6">
        <f t="shared" si="1"/>
        <v>10</v>
      </c>
      <c r="J11" s="43"/>
    </row>
    <row r="12" spans="1:17" x14ac:dyDescent="0.25">
      <c r="A12" s="10">
        <v>45962</v>
      </c>
      <c r="B12" s="11">
        <v>4</v>
      </c>
      <c r="C12" s="6">
        <v>5</v>
      </c>
      <c r="D12" s="6" t="s">
        <v>41</v>
      </c>
      <c r="E12" s="56">
        <v>9</v>
      </c>
      <c r="F12" s="56">
        <v>8</v>
      </c>
      <c r="G12" s="56">
        <v>9</v>
      </c>
      <c r="H12" s="56">
        <v>7</v>
      </c>
      <c r="I12" s="6">
        <f t="shared" si="1"/>
        <v>8.6499999999999986</v>
      </c>
      <c r="J12" s="43"/>
    </row>
    <row r="13" spans="1:17" x14ac:dyDescent="0.25">
      <c r="A13" s="10">
        <v>45969</v>
      </c>
      <c r="B13" s="11">
        <v>3</v>
      </c>
      <c r="C13" s="6">
        <v>6</v>
      </c>
      <c r="D13" s="6">
        <v>1</v>
      </c>
      <c r="E13" s="56">
        <v>9</v>
      </c>
      <c r="F13" s="56">
        <v>9</v>
      </c>
      <c r="G13" s="56">
        <v>9</v>
      </c>
      <c r="H13" s="56">
        <v>5</v>
      </c>
      <c r="I13" s="6">
        <f t="shared" si="1"/>
        <v>8.7999999999999989</v>
      </c>
      <c r="J13" s="43"/>
    </row>
    <row r="14" spans="1:17" x14ac:dyDescent="0.25">
      <c r="A14" s="10">
        <v>45976</v>
      </c>
      <c r="B14" s="11">
        <v>3</v>
      </c>
      <c r="C14" s="6">
        <v>6</v>
      </c>
      <c r="D14" s="6">
        <v>2</v>
      </c>
      <c r="E14" s="56">
        <v>9</v>
      </c>
      <c r="F14" s="56">
        <v>9</v>
      </c>
      <c r="G14" s="56">
        <v>9</v>
      </c>
      <c r="H14" s="56">
        <v>5</v>
      </c>
      <c r="I14" s="6">
        <f t="shared" si="1"/>
        <v>8.7999999999999989</v>
      </c>
      <c r="J14" s="43"/>
    </row>
    <row r="15" spans="1:17" x14ac:dyDescent="0.25">
      <c r="A15" s="10">
        <v>45983</v>
      </c>
      <c r="B15" s="11">
        <v>4</v>
      </c>
      <c r="C15" s="6">
        <v>7</v>
      </c>
      <c r="D15" s="6" t="s">
        <v>41</v>
      </c>
      <c r="E15" s="56">
        <v>8</v>
      </c>
      <c r="F15" s="56">
        <v>8</v>
      </c>
      <c r="G15" s="56">
        <v>8</v>
      </c>
      <c r="H15" s="56">
        <v>10</v>
      </c>
      <c r="I15" s="6">
        <f t="shared" si="1"/>
        <v>8.1</v>
      </c>
      <c r="J15" s="43"/>
    </row>
    <row r="16" spans="1:17" x14ac:dyDescent="0.25">
      <c r="A16" s="10">
        <v>45990</v>
      </c>
      <c r="B16" s="11">
        <v>3</v>
      </c>
      <c r="C16" s="6">
        <v>8</v>
      </c>
      <c r="D16" s="6" t="s">
        <v>41</v>
      </c>
      <c r="E16" s="57">
        <v>6</v>
      </c>
      <c r="F16" s="57">
        <v>7</v>
      </c>
      <c r="G16" s="57">
        <v>9</v>
      </c>
      <c r="H16" s="57">
        <v>10</v>
      </c>
      <c r="I16" s="6">
        <f t="shared" si="1"/>
        <v>6.75</v>
      </c>
      <c r="J16" s="43"/>
    </row>
    <row r="17" spans="1:12" x14ac:dyDescent="0.25">
      <c r="A17" s="10">
        <v>45997</v>
      </c>
      <c r="B17" s="11">
        <v>4</v>
      </c>
      <c r="C17" s="6">
        <v>9</v>
      </c>
      <c r="D17" s="6" t="s">
        <v>41</v>
      </c>
      <c r="E17" s="57">
        <v>8</v>
      </c>
      <c r="F17" s="57">
        <v>7</v>
      </c>
      <c r="G17" s="57">
        <v>10</v>
      </c>
      <c r="H17" s="57">
        <v>10</v>
      </c>
      <c r="I17" s="6">
        <f t="shared" si="1"/>
        <v>8.0500000000000007</v>
      </c>
      <c r="J17" s="43"/>
    </row>
    <row r="18" spans="1:12" x14ac:dyDescent="0.25">
      <c r="A18" s="10">
        <v>46004</v>
      </c>
      <c r="B18" s="11">
        <v>3</v>
      </c>
      <c r="C18" s="6">
        <v>10</v>
      </c>
      <c r="D18" s="6" t="s">
        <v>41</v>
      </c>
      <c r="E18" s="58">
        <v>8</v>
      </c>
      <c r="F18" s="58">
        <v>8</v>
      </c>
      <c r="G18" s="58">
        <v>8</v>
      </c>
      <c r="H18" s="58">
        <v>5</v>
      </c>
      <c r="I18" s="6">
        <f t="shared" si="1"/>
        <v>7.85</v>
      </c>
      <c r="J18" s="43"/>
    </row>
    <row r="19" spans="1:12" x14ac:dyDescent="0.25">
      <c r="A19" s="10">
        <v>46011</v>
      </c>
      <c r="B19" s="11">
        <v>3</v>
      </c>
      <c r="C19" s="6">
        <v>11</v>
      </c>
      <c r="D19" s="6" t="s">
        <v>41</v>
      </c>
      <c r="E19" s="12">
        <v>10</v>
      </c>
      <c r="F19" s="12">
        <v>10</v>
      </c>
      <c r="G19" s="12">
        <v>10</v>
      </c>
      <c r="H19" s="12">
        <v>10</v>
      </c>
      <c r="I19" s="6">
        <f t="shared" si="1"/>
        <v>10</v>
      </c>
      <c r="J19" s="43"/>
    </row>
    <row r="20" spans="1:12" x14ac:dyDescent="0.25">
      <c r="A20" s="10">
        <v>46032</v>
      </c>
      <c r="B20" s="11"/>
      <c r="C20" s="6"/>
      <c r="E20" s="65" t="s">
        <v>138</v>
      </c>
      <c r="F20" s="65" t="s">
        <v>138</v>
      </c>
      <c r="G20" s="65" t="s">
        <v>138</v>
      </c>
      <c r="H20" s="65" t="s">
        <v>138</v>
      </c>
      <c r="J20" s="43" t="s">
        <v>150</v>
      </c>
    </row>
    <row r="21" spans="1:12" x14ac:dyDescent="0.25">
      <c r="A21" s="10">
        <v>46039</v>
      </c>
      <c r="B21" s="11">
        <v>4</v>
      </c>
      <c r="C21" s="6">
        <v>12</v>
      </c>
      <c r="D21" s="6" t="s">
        <v>41</v>
      </c>
      <c r="E21" s="56">
        <v>8</v>
      </c>
      <c r="F21" s="56">
        <v>8</v>
      </c>
      <c r="G21" s="56">
        <v>8</v>
      </c>
      <c r="H21" s="56">
        <v>7</v>
      </c>
      <c r="I21" s="6">
        <f t="shared" si="1"/>
        <v>7.9499999999999993</v>
      </c>
      <c r="J21" s="43"/>
    </row>
    <row r="22" spans="1:12" x14ac:dyDescent="0.25">
      <c r="A22" s="10">
        <v>46046</v>
      </c>
      <c r="B22" s="11">
        <v>4</v>
      </c>
      <c r="C22" s="6">
        <v>13</v>
      </c>
      <c r="D22" s="6">
        <v>1</v>
      </c>
      <c r="E22" s="56">
        <v>8</v>
      </c>
      <c r="F22" s="56">
        <v>8</v>
      </c>
      <c r="G22" s="56">
        <v>10</v>
      </c>
      <c r="H22" s="56">
        <v>10</v>
      </c>
      <c r="I22" s="6">
        <f t="shared" si="1"/>
        <v>8.3000000000000007</v>
      </c>
      <c r="J22" s="43"/>
    </row>
    <row r="23" spans="1:12" x14ac:dyDescent="0.25">
      <c r="A23" s="10">
        <v>46053</v>
      </c>
      <c r="B23" s="11">
        <v>4</v>
      </c>
      <c r="C23" s="6">
        <v>13</v>
      </c>
      <c r="D23" s="6">
        <v>2</v>
      </c>
      <c r="E23" s="56">
        <v>7</v>
      </c>
      <c r="F23" s="56">
        <v>8</v>
      </c>
      <c r="G23" s="56">
        <v>10</v>
      </c>
      <c r="H23" s="56">
        <v>10</v>
      </c>
      <c r="I23" s="6">
        <f t="shared" si="1"/>
        <v>7.7</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110</v>
      </c>
      <c r="F30" s="13">
        <f>SUM(F10:F28)</f>
        <v>110</v>
      </c>
      <c r="G30" s="13">
        <f>SUM(G10:G28)</f>
        <v>120</v>
      </c>
      <c r="H30" s="13">
        <f>SUM(H10:H28)</f>
        <v>109</v>
      </c>
      <c r="I30" s="14">
        <f>0.6*E30+0.25*F30+0.1*G30+0.05*H30</f>
        <v>110.95</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5.0769230769230766</v>
      </c>
      <c r="F32" s="13">
        <f>+F30/($B$31*10)*'Summary All Grounds'!$H$6</f>
        <v>2.1153846153846154</v>
      </c>
      <c r="G32" s="13">
        <f>+G30/($B$31*10)*'Summary All Grounds'!$I$6</f>
        <v>0.92307692307692313</v>
      </c>
      <c r="H32" s="13">
        <f>+H30/($B$31*10)*'Summary All Grounds'!$J$6</f>
        <v>0.41923076923076924</v>
      </c>
      <c r="I32" s="13">
        <f>SUM(E32:H32)</f>
        <v>8.5346153846153836</v>
      </c>
      <c r="J32" s="13"/>
    </row>
    <row r="33" spans="1:12" x14ac:dyDescent="0.25">
      <c r="A33" s="6"/>
      <c r="B33" s="10"/>
      <c r="C33" s="6"/>
      <c r="E33" s="13"/>
      <c r="F33" s="13"/>
      <c r="G33" s="13"/>
      <c r="H33" s="13"/>
      <c r="I33" s="13"/>
      <c r="J33" s="13"/>
    </row>
    <row r="34" spans="1:12" x14ac:dyDescent="0.25">
      <c r="A34" s="6"/>
      <c r="B34" s="10"/>
      <c r="C34" s="6"/>
      <c r="E34" s="6" t="s">
        <v>14</v>
      </c>
      <c r="I34" s="13">
        <f>+I30/B31</f>
        <v>8.5346153846153854</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F19" sqref="F19"/>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2" bottom="0.98425196850393704" header="0.51181102362204722" footer="0.51181102362204722"/>
  <pageSetup paperSize="9" orientation="landscape"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M54"/>
  <sheetViews>
    <sheetView zoomScaleNormal="100" workbookViewId="0">
      <pane ySplit="6" topLeftCell="A7" activePane="bottomLeft" state="frozen"/>
      <selection activeCell="B20" sqref="B20"/>
      <selection pane="bottomLeft" activeCell="J23" sqref="J23"/>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64</v>
      </c>
      <c r="C2" s="19"/>
      <c r="D2" s="19"/>
      <c r="E2" s="17" t="s">
        <v>46</v>
      </c>
      <c r="F2" s="17"/>
      <c r="G2" s="21">
        <f>+SUM(I10:I26)</f>
        <v>114.5</v>
      </c>
      <c r="H2" s="17"/>
      <c r="I2" s="20"/>
    </row>
    <row r="3" spans="1:10" x14ac:dyDescent="0.25">
      <c r="A3" s="17" t="s">
        <v>29</v>
      </c>
      <c r="B3" s="17" t="s">
        <v>90</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t="s">
        <v>131</v>
      </c>
      <c r="C7" s="6">
        <v>1</v>
      </c>
      <c r="D7" s="6" t="s">
        <v>49</v>
      </c>
      <c r="E7" s="56">
        <v>9</v>
      </c>
      <c r="F7" s="56">
        <v>10</v>
      </c>
      <c r="G7" s="56">
        <v>10</v>
      </c>
      <c r="H7" s="56">
        <v>5</v>
      </c>
      <c r="I7" s="6">
        <f t="shared" ref="I7:I29" si="0">0.6*E7+0.25*F7+0.1*G7+0.05*H7</f>
        <v>9.1499999999999986</v>
      </c>
      <c r="J7" s="43"/>
    </row>
    <row r="8" spans="1:10" x14ac:dyDescent="0.25">
      <c r="A8" s="10">
        <v>45934</v>
      </c>
      <c r="B8" s="11">
        <v>1</v>
      </c>
      <c r="C8" s="6">
        <v>2</v>
      </c>
      <c r="D8" s="6" t="s">
        <v>41</v>
      </c>
      <c r="E8" s="56">
        <v>8</v>
      </c>
      <c r="F8" s="56">
        <v>8</v>
      </c>
      <c r="G8" s="56">
        <v>10</v>
      </c>
      <c r="H8" s="56">
        <v>10</v>
      </c>
      <c r="I8" s="6">
        <f t="shared" si="0"/>
        <v>8.3000000000000007</v>
      </c>
      <c r="J8" s="43"/>
    </row>
    <row r="9" spans="1:10" x14ac:dyDescent="0.25">
      <c r="A9" s="10">
        <v>45941</v>
      </c>
      <c r="B9" s="11">
        <v>2</v>
      </c>
      <c r="C9" s="6">
        <v>3</v>
      </c>
      <c r="D9" s="6" t="s">
        <v>41</v>
      </c>
      <c r="E9" s="56">
        <v>8</v>
      </c>
      <c r="F9" s="56">
        <v>8</v>
      </c>
      <c r="G9" s="56">
        <v>8</v>
      </c>
      <c r="H9" s="56">
        <v>10</v>
      </c>
      <c r="I9" s="6">
        <f t="shared" si="0"/>
        <v>8.1</v>
      </c>
      <c r="J9" s="43"/>
    </row>
    <row r="10" spans="1:10" x14ac:dyDescent="0.25">
      <c r="A10" s="10">
        <v>45948</v>
      </c>
      <c r="B10" s="11">
        <v>1</v>
      </c>
      <c r="C10" s="6">
        <v>4</v>
      </c>
      <c r="D10" s="6">
        <v>1</v>
      </c>
      <c r="E10" s="56">
        <v>10</v>
      </c>
      <c r="F10" s="56">
        <v>10</v>
      </c>
      <c r="G10" s="56">
        <v>10</v>
      </c>
      <c r="H10" s="56">
        <v>10</v>
      </c>
      <c r="I10" s="6">
        <f t="shared" si="0"/>
        <v>10</v>
      </c>
      <c r="J10" s="43" t="s">
        <v>48</v>
      </c>
    </row>
    <row r="11" spans="1:10" x14ac:dyDescent="0.25">
      <c r="A11" s="10">
        <v>45955</v>
      </c>
      <c r="B11" s="11">
        <v>1</v>
      </c>
      <c r="C11" s="6">
        <v>4</v>
      </c>
      <c r="D11" s="6">
        <v>2</v>
      </c>
      <c r="E11" s="56">
        <v>10</v>
      </c>
      <c r="F11" s="56">
        <v>10</v>
      </c>
      <c r="G11" s="56">
        <v>10</v>
      </c>
      <c r="H11" s="56">
        <v>10</v>
      </c>
      <c r="I11" s="6">
        <f t="shared" si="0"/>
        <v>10</v>
      </c>
      <c r="J11" s="43"/>
    </row>
    <row r="12" spans="1:10" x14ac:dyDescent="0.25">
      <c r="A12" s="10">
        <v>45962</v>
      </c>
      <c r="B12" s="11">
        <v>2</v>
      </c>
      <c r="C12" s="6">
        <v>5</v>
      </c>
      <c r="D12" s="6">
        <v>1</v>
      </c>
      <c r="E12" s="56">
        <v>10</v>
      </c>
      <c r="F12" s="56">
        <v>10</v>
      </c>
      <c r="G12" s="56">
        <v>9</v>
      </c>
      <c r="H12" s="56">
        <v>10</v>
      </c>
      <c r="I12" s="6">
        <f t="shared" si="0"/>
        <v>9.9</v>
      </c>
      <c r="J12" s="43"/>
    </row>
    <row r="13" spans="1:10" x14ac:dyDescent="0.25">
      <c r="A13" s="10">
        <v>45969</v>
      </c>
      <c r="B13" s="11">
        <v>1</v>
      </c>
      <c r="C13" s="6">
        <v>6</v>
      </c>
      <c r="D13" s="6">
        <v>1</v>
      </c>
      <c r="E13" s="56">
        <v>8</v>
      </c>
      <c r="F13" s="56">
        <v>9</v>
      </c>
      <c r="G13" s="56">
        <v>10</v>
      </c>
      <c r="H13" s="56">
        <v>10</v>
      </c>
      <c r="I13" s="6">
        <f t="shared" si="0"/>
        <v>8.5500000000000007</v>
      </c>
      <c r="J13" s="43"/>
    </row>
    <row r="14" spans="1:10" x14ac:dyDescent="0.25">
      <c r="A14" s="10">
        <v>45976</v>
      </c>
      <c r="B14" s="11">
        <v>1</v>
      </c>
      <c r="C14" s="6">
        <v>6</v>
      </c>
      <c r="D14" s="6">
        <v>2</v>
      </c>
      <c r="E14" s="56">
        <v>8</v>
      </c>
      <c r="F14" s="56">
        <v>9</v>
      </c>
      <c r="G14" s="56">
        <v>10</v>
      </c>
      <c r="H14" s="56">
        <v>10</v>
      </c>
      <c r="I14" s="6">
        <f t="shared" si="0"/>
        <v>8.5500000000000007</v>
      </c>
      <c r="J14" s="43"/>
    </row>
    <row r="15" spans="1:10" ht="12.75" customHeight="1" x14ac:dyDescent="0.25">
      <c r="A15" s="10">
        <v>45983</v>
      </c>
      <c r="B15" s="11">
        <v>2</v>
      </c>
      <c r="C15" s="6">
        <v>7</v>
      </c>
      <c r="D15" s="6" t="s">
        <v>41</v>
      </c>
      <c r="E15" s="56">
        <v>9</v>
      </c>
      <c r="F15" s="56">
        <v>9</v>
      </c>
      <c r="G15" s="56">
        <v>9</v>
      </c>
      <c r="H15" s="56">
        <v>10</v>
      </c>
      <c r="I15" s="6">
        <f t="shared" si="0"/>
        <v>9.0499999999999989</v>
      </c>
      <c r="J15" s="43"/>
    </row>
    <row r="16" spans="1:10" x14ac:dyDescent="0.25">
      <c r="A16" s="10">
        <v>45990</v>
      </c>
      <c r="B16" s="11">
        <v>1</v>
      </c>
      <c r="C16" s="6">
        <v>8</v>
      </c>
      <c r="D16" s="6" t="s">
        <v>41</v>
      </c>
      <c r="E16" s="58">
        <v>7</v>
      </c>
      <c r="F16" s="58">
        <v>9</v>
      </c>
      <c r="G16" s="58">
        <v>8</v>
      </c>
      <c r="H16" s="58">
        <v>10</v>
      </c>
      <c r="I16" s="6">
        <f t="shared" si="0"/>
        <v>7.75</v>
      </c>
      <c r="J16" s="43"/>
    </row>
    <row r="17" spans="1:13" x14ac:dyDescent="0.25">
      <c r="A17" s="10">
        <v>45997</v>
      </c>
      <c r="B17" s="11">
        <v>1</v>
      </c>
      <c r="C17" s="6">
        <v>9</v>
      </c>
      <c r="D17" s="6" t="s">
        <v>41</v>
      </c>
      <c r="E17" s="58">
        <v>5</v>
      </c>
      <c r="F17" s="58">
        <v>9</v>
      </c>
      <c r="G17" s="58">
        <v>9</v>
      </c>
      <c r="H17" s="58">
        <v>10</v>
      </c>
      <c r="I17" s="6">
        <f t="shared" si="0"/>
        <v>6.65</v>
      </c>
      <c r="J17" s="43"/>
    </row>
    <row r="18" spans="1:13" x14ac:dyDescent="0.25">
      <c r="A18" s="10">
        <v>46004</v>
      </c>
      <c r="B18" s="11">
        <v>2</v>
      </c>
      <c r="C18" s="6">
        <v>10</v>
      </c>
      <c r="D18" s="6" t="s">
        <v>41</v>
      </c>
      <c r="E18" s="56">
        <v>9</v>
      </c>
      <c r="F18" s="56">
        <v>10</v>
      </c>
      <c r="G18" s="56">
        <v>10</v>
      </c>
      <c r="H18" s="56">
        <v>10</v>
      </c>
      <c r="I18" s="6">
        <f t="shared" si="0"/>
        <v>9.3999999999999986</v>
      </c>
      <c r="J18" s="43"/>
    </row>
    <row r="19" spans="1:13" x14ac:dyDescent="0.25">
      <c r="A19" s="10">
        <v>46011</v>
      </c>
      <c r="B19" s="11">
        <v>2</v>
      </c>
      <c r="C19" s="6">
        <v>11</v>
      </c>
      <c r="D19" s="6" t="s">
        <v>41</v>
      </c>
      <c r="E19" s="56">
        <v>8</v>
      </c>
      <c r="F19" s="56">
        <v>8</v>
      </c>
      <c r="G19" s="56">
        <v>8</v>
      </c>
      <c r="H19" s="56">
        <v>10</v>
      </c>
      <c r="I19" s="6">
        <f t="shared" si="0"/>
        <v>8.1</v>
      </c>
      <c r="J19" s="43"/>
    </row>
    <row r="20" spans="1:13" x14ac:dyDescent="0.25">
      <c r="A20" s="10">
        <v>46032</v>
      </c>
      <c r="B20" s="11"/>
      <c r="C20" s="6">
        <v>12</v>
      </c>
      <c r="D20" s="6">
        <v>1</v>
      </c>
      <c r="E20" s="65" t="s">
        <v>138</v>
      </c>
      <c r="F20" s="65" t="s">
        <v>138</v>
      </c>
      <c r="G20" s="65" t="s">
        <v>138</v>
      </c>
      <c r="H20" s="65" t="s">
        <v>138</v>
      </c>
      <c r="J20" s="43" t="s">
        <v>150</v>
      </c>
    </row>
    <row r="21" spans="1:13" x14ac:dyDescent="0.25">
      <c r="A21" s="10">
        <v>46039</v>
      </c>
      <c r="B21" s="11">
        <v>1</v>
      </c>
      <c r="C21" s="6">
        <v>12</v>
      </c>
      <c r="D21" s="6" t="s">
        <v>41</v>
      </c>
      <c r="E21" s="56">
        <v>9</v>
      </c>
      <c r="F21" s="56">
        <v>9</v>
      </c>
      <c r="G21" s="56">
        <v>10</v>
      </c>
      <c r="H21" s="56">
        <v>10</v>
      </c>
      <c r="I21" s="6">
        <f t="shared" si="0"/>
        <v>9.1499999999999986</v>
      </c>
      <c r="J21" s="43"/>
    </row>
    <row r="22" spans="1:13" x14ac:dyDescent="0.25">
      <c r="A22" s="10">
        <v>46046</v>
      </c>
      <c r="B22" s="11">
        <v>2</v>
      </c>
      <c r="C22" s="6">
        <v>13</v>
      </c>
      <c r="D22" s="6">
        <v>1</v>
      </c>
      <c r="E22" s="56">
        <v>8</v>
      </c>
      <c r="F22" s="56">
        <v>10</v>
      </c>
      <c r="G22" s="56">
        <v>9</v>
      </c>
      <c r="H22" s="56">
        <v>10</v>
      </c>
      <c r="I22" s="6">
        <f t="shared" si="0"/>
        <v>8.6999999999999993</v>
      </c>
      <c r="J22" s="43"/>
    </row>
    <row r="23" spans="1:13" x14ac:dyDescent="0.25">
      <c r="A23" s="10">
        <v>46053</v>
      </c>
      <c r="B23" s="11">
        <v>2</v>
      </c>
      <c r="C23" s="6">
        <v>13</v>
      </c>
      <c r="D23" s="6">
        <v>2</v>
      </c>
      <c r="E23" s="56">
        <v>8</v>
      </c>
      <c r="F23" s="56">
        <v>10</v>
      </c>
      <c r="G23" s="56">
        <v>9</v>
      </c>
      <c r="H23" s="56">
        <v>10</v>
      </c>
      <c r="I23" s="6">
        <f t="shared" si="0"/>
        <v>8.6999999999999993</v>
      </c>
      <c r="J23" s="43"/>
    </row>
    <row r="24" spans="1:13" x14ac:dyDescent="0.25">
      <c r="A24" s="10">
        <v>46060</v>
      </c>
      <c r="B24" s="11"/>
      <c r="C24" s="6">
        <v>14</v>
      </c>
      <c r="D24" s="6">
        <v>1</v>
      </c>
      <c r="E24" s="56"/>
      <c r="F24" s="56"/>
      <c r="G24" s="56"/>
      <c r="H24" s="56"/>
      <c r="I24" s="6">
        <f t="shared" si="0"/>
        <v>0</v>
      </c>
      <c r="J24" s="43"/>
    </row>
    <row r="25" spans="1:13" x14ac:dyDescent="0.25">
      <c r="A25" s="10">
        <v>46061</v>
      </c>
      <c r="B25" s="11"/>
      <c r="C25" s="6">
        <v>14</v>
      </c>
      <c r="D25" s="6">
        <v>2</v>
      </c>
      <c r="E25" s="56"/>
      <c r="F25" s="56"/>
      <c r="G25" s="56"/>
      <c r="H25" s="56"/>
      <c r="I25" s="6">
        <f t="shared" si="0"/>
        <v>0</v>
      </c>
      <c r="J25" s="43"/>
    </row>
    <row r="26" spans="1:13" x14ac:dyDescent="0.25">
      <c r="A26" s="10">
        <v>46067</v>
      </c>
      <c r="B26" s="11"/>
      <c r="C26" s="6">
        <v>15</v>
      </c>
      <c r="D26" s="6">
        <v>1</v>
      </c>
      <c r="E26" s="56"/>
      <c r="F26" s="56"/>
      <c r="G26" s="56"/>
      <c r="H26" s="56"/>
      <c r="I26" s="6">
        <f t="shared" si="0"/>
        <v>0</v>
      </c>
      <c r="J26" s="43"/>
    </row>
    <row r="27" spans="1:13" x14ac:dyDescent="0.25">
      <c r="A27" s="10">
        <v>45709</v>
      </c>
      <c r="B27" s="11"/>
      <c r="C27" s="6">
        <v>15</v>
      </c>
      <c r="D27" s="6">
        <v>2</v>
      </c>
      <c r="E27" s="56"/>
      <c r="F27" s="56"/>
      <c r="G27" s="56"/>
      <c r="H27" s="56"/>
      <c r="I27" s="6">
        <f t="shared" si="0"/>
        <v>0</v>
      </c>
      <c r="J27" s="43"/>
    </row>
    <row r="28" spans="1:13" x14ac:dyDescent="0.25">
      <c r="A28" s="10">
        <v>46081</v>
      </c>
      <c r="B28" s="11"/>
      <c r="C28" s="6">
        <v>16</v>
      </c>
      <c r="D28" s="6">
        <v>1</v>
      </c>
      <c r="E28" s="56"/>
      <c r="F28" s="56"/>
      <c r="G28" s="56"/>
      <c r="H28" s="56"/>
      <c r="I28" s="6">
        <f t="shared" si="0"/>
        <v>0</v>
      </c>
      <c r="J28" s="43"/>
    </row>
    <row r="29" spans="1:13" x14ac:dyDescent="0.25">
      <c r="A29" s="10">
        <v>46088</v>
      </c>
      <c r="B29" s="11"/>
      <c r="C29" s="6">
        <v>16</v>
      </c>
      <c r="D29" s="6">
        <v>2</v>
      </c>
      <c r="E29" s="13"/>
      <c r="F29" s="13"/>
      <c r="G29" s="13"/>
      <c r="H29" s="13"/>
      <c r="I29" s="6">
        <f t="shared" si="0"/>
        <v>0</v>
      </c>
    </row>
    <row r="30" spans="1:13" x14ac:dyDescent="0.25">
      <c r="C30" s="7" t="s">
        <v>35</v>
      </c>
      <c r="E30" s="13">
        <f>SUM(E10:E29)</f>
        <v>109</v>
      </c>
      <c r="F30" s="13">
        <f>SUM(F10:F29)</f>
        <v>122</v>
      </c>
      <c r="G30" s="13">
        <f>SUM(G10:G29)</f>
        <v>121</v>
      </c>
      <c r="H30" s="13">
        <f>SUM(H10:H29)</f>
        <v>130</v>
      </c>
      <c r="I30" s="14">
        <f>0.6*E30+0.25*F30+0.1*G30+0.05*H30</f>
        <v>114.5</v>
      </c>
      <c r="L30" s="2"/>
      <c r="M30" s="2"/>
    </row>
    <row r="31" spans="1:13" x14ac:dyDescent="0.25">
      <c r="A31" s="1" t="s">
        <v>50</v>
      </c>
      <c r="B31" s="12">
        <f>COUNT(E10:E26)</f>
        <v>13</v>
      </c>
      <c r="E31" s="13">
        <f>$B$31</f>
        <v>13</v>
      </c>
      <c r="F31" s="13">
        <f>$B$31</f>
        <v>13</v>
      </c>
      <c r="G31" s="13">
        <f>$B$31</f>
        <v>13</v>
      </c>
      <c r="H31" s="13">
        <f>$B$31</f>
        <v>13</v>
      </c>
      <c r="I31" s="13"/>
    </row>
    <row r="32" spans="1:13" x14ac:dyDescent="0.25">
      <c r="A32" s="1" t="s">
        <v>5</v>
      </c>
      <c r="E32" s="13">
        <f>+E30/($B$31*10)*'Summary All Grounds'!$G$6</f>
        <v>5.0307692307692307</v>
      </c>
      <c r="F32" s="13">
        <f>+F30/($B$31*10)*'Summary All Grounds'!$H$6</f>
        <v>2.3461538461538463</v>
      </c>
      <c r="G32" s="13">
        <f>+G30/($B$31*10)*'Summary All Grounds'!$I$6</f>
        <v>0.93076923076923079</v>
      </c>
      <c r="H32" s="13">
        <f>+H30/($B$31*10)*'Summary All Grounds'!$J$6</f>
        <v>0.5</v>
      </c>
      <c r="I32" s="13">
        <f>SUM(E32:H32)</f>
        <v>8.8076923076923084</v>
      </c>
    </row>
    <row r="33" spans="2:10" x14ac:dyDescent="0.25">
      <c r="E33" s="13"/>
      <c r="F33" s="13"/>
      <c r="G33" s="13"/>
      <c r="H33" s="13"/>
      <c r="I33" s="13"/>
    </row>
    <row r="34" spans="2:10" x14ac:dyDescent="0.25">
      <c r="B34" s="6"/>
      <c r="H34" s="15" t="s">
        <v>51</v>
      </c>
      <c r="I34" s="13">
        <f>+I30/B31</f>
        <v>8.8076923076923084</v>
      </c>
      <c r="J34" s="1" t="s">
        <v>52</v>
      </c>
    </row>
    <row r="36" spans="2:10" x14ac:dyDescent="0.25">
      <c r="I36" s="13">
        <f>+I32-I34</f>
        <v>0</v>
      </c>
      <c r="J36" s="1" t="s">
        <v>53</v>
      </c>
    </row>
    <row r="54" spans="1:1" x14ac:dyDescent="0.25">
      <c r="A54" s="10"/>
    </row>
  </sheetData>
  <customSheetViews>
    <customSheetView guid="{B1033906-1AC0-496B-829F-EF4212ECB99D}" showRuler="0">
      <pane ySplit="4" topLeftCell="A5" activePane="bottomLeft" state="frozen"/>
      <selection pane="bottomLeft" activeCell="F26" sqref="F26"/>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45" bottom="0.16" header="0.51181102362204722" footer="0.18"/>
  <pageSetup paperSize="9" orientation="landscape"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M55"/>
  <sheetViews>
    <sheetView zoomScaleNormal="100" workbookViewId="0">
      <pane ySplit="6" topLeftCell="A7" activePane="bottomLeft" state="frozen"/>
      <selection pane="bottomLeft" activeCell="J23" sqref="J23"/>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72</v>
      </c>
      <c r="C2" s="19"/>
      <c r="D2" s="19"/>
      <c r="E2" s="17" t="s">
        <v>46</v>
      </c>
      <c r="F2" s="17"/>
      <c r="G2" s="21">
        <f>+SUM(I10:I28)</f>
        <v>111.54999999999998</v>
      </c>
      <c r="H2" s="17"/>
      <c r="I2" s="20"/>
    </row>
    <row r="3" spans="1:10" x14ac:dyDescent="0.25">
      <c r="A3" s="17" t="s">
        <v>29</v>
      </c>
      <c r="B3" s="17" t="s">
        <v>91</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I7" s="6">
        <f t="shared" ref="I7:I29" si="0">0.6*E7+0.25*F7+0.1*G7+0.05*H7</f>
        <v>0</v>
      </c>
      <c r="J7" s="43"/>
    </row>
    <row r="8" spans="1:10" x14ac:dyDescent="0.25">
      <c r="A8" s="10">
        <v>45934</v>
      </c>
      <c r="B8" s="11" t="s">
        <v>131</v>
      </c>
      <c r="C8" s="6">
        <v>2</v>
      </c>
      <c r="D8" s="6" t="s">
        <v>41</v>
      </c>
      <c r="E8" s="56">
        <v>10</v>
      </c>
      <c r="F8" s="56">
        <v>10</v>
      </c>
      <c r="G8" s="56">
        <v>8</v>
      </c>
      <c r="H8" s="56">
        <v>10</v>
      </c>
      <c r="I8" s="6">
        <f t="shared" si="0"/>
        <v>9.8000000000000007</v>
      </c>
      <c r="J8" s="43"/>
    </row>
    <row r="9" spans="1:10" x14ac:dyDescent="0.25">
      <c r="A9" s="10">
        <v>45941</v>
      </c>
      <c r="B9" s="11">
        <v>2</v>
      </c>
      <c r="C9" s="6">
        <v>3</v>
      </c>
      <c r="D9" s="6" t="s">
        <v>41</v>
      </c>
      <c r="E9" s="56">
        <v>8</v>
      </c>
      <c r="F9" s="56">
        <v>8</v>
      </c>
      <c r="G9" s="56">
        <v>7</v>
      </c>
      <c r="H9" s="56">
        <v>10</v>
      </c>
      <c r="I9" s="6">
        <f t="shared" si="0"/>
        <v>8</v>
      </c>
      <c r="J9" s="43"/>
    </row>
    <row r="10" spans="1:10" x14ac:dyDescent="0.25">
      <c r="A10" s="10">
        <v>45948</v>
      </c>
      <c r="B10" s="11">
        <v>1</v>
      </c>
      <c r="C10" s="6">
        <v>4</v>
      </c>
      <c r="D10" s="6">
        <v>1</v>
      </c>
      <c r="E10" s="56">
        <v>7</v>
      </c>
      <c r="F10" s="56">
        <v>9</v>
      </c>
      <c r="G10" s="56">
        <v>8</v>
      </c>
      <c r="H10" s="56">
        <v>10</v>
      </c>
      <c r="I10" s="6">
        <f t="shared" si="0"/>
        <v>7.75</v>
      </c>
      <c r="J10" s="43" t="s">
        <v>48</v>
      </c>
    </row>
    <row r="11" spans="1:10" x14ac:dyDescent="0.25">
      <c r="A11" s="10">
        <v>45955</v>
      </c>
      <c r="B11" s="11">
        <v>1</v>
      </c>
      <c r="C11" s="6">
        <v>4</v>
      </c>
      <c r="D11" s="6">
        <v>2</v>
      </c>
      <c r="E11" s="56">
        <v>6</v>
      </c>
      <c r="F11" s="56">
        <v>9</v>
      </c>
      <c r="G11" s="56">
        <v>8</v>
      </c>
      <c r="H11" s="56">
        <v>10</v>
      </c>
      <c r="I11" s="6">
        <f t="shared" si="0"/>
        <v>7.1499999999999995</v>
      </c>
      <c r="J11" s="43"/>
    </row>
    <row r="12" spans="1:10" x14ac:dyDescent="0.25">
      <c r="A12" s="10">
        <v>45962</v>
      </c>
      <c r="B12" s="11">
        <v>2</v>
      </c>
      <c r="C12" s="6">
        <v>5</v>
      </c>
      <c r="D12" s="6">
        <v>1</v>
      </c>
      <c r="E12" s="56">
        <v>10</v>
      </c>
      <c r="F12" s="56">
        <v>10</v>
      </c>
      <c r="G12" s="56">
        <v>10</v>
      </c>
      <c r="H12" s="56">
        <v>10</v>
      </c>
      <c r="I12" s="6">
        <f t="shared" si="0"/>
        <v>10</v>
      </c>
      <c r="J12" s="43"/>
    </row>
    <row r="13" spans="1:10" x14ac:dyDescent="0.25">
      <c r="A13" s="10">
        <v>45969</v>
      </c>
      <c r="B13" s="11">
        <v>1</v>
      </c>
      <c r="C13" s="6">
        <v>6</v>
      </c>
      <c r="D13" s="6">
        <v>1</v>
      </c>
      <c r="E13" s="56">
        <v>9</v>
      </c>
      <c r="F13" s="56">
        <v>9</v>
      </c>
      <c r="G13" s="56">
        <v>10</v>
      </c>
      <c r="H13" s="56">
        <v>10</v>
      </c>
      <c r="I13" s="6">
        <f t="shared" si="0"/>
        <v>9.1499999999999986</v>
      </c>
      <c r="J13" s="43"/>
    </row>
    <row r="14" spans="1:10" x14ac:dyDescent="0.25">
      <c r="A14" s="10">
        <v>45976</v>
      </c>
      <c r="B14" s="11">
        <v>1</v>
      </c>
      <c r="C14" s="6">
        <v>6</v>
      </c>
      <c r="D14" s="6">
        <v>2</v>
      </c>
      <c r="E14" s="56">
        <v>9</v>
      </c>
      <c r="F14" s="56">
        <v>9</v>
      </c>
      <c r="G14" s="56">
        <v>10</v>
      </c>
      <c r="H14" s="56">
        <v>10</v>
      </c>
      <c r="I14" s="6">
        <f t="shared" si="0"/>
        <v>9.1499999999999986</v>
      </c>
      <c r="J14" s="43"/>
    </row>
    <row r="15" spans="1:10" x14ac:dyDescent="0.25">
      <c r="A15" s="10">
        <v>45983</v>
      </c>
      <c r="B15" s="11">
        <v>2</v>
      </c>
      <c r="C15" s="6">
        <v>7</v>
      </c>
      <c r="D15" s="6" t="s">
        <v>41</v>
      </c>
      <c r="E15" s="56">
        <v>8</v>
      </c>
      <c r="F15" s="56">
        <v>8</v>
      </c>
      <c r="G15" s="56">
        <v>9</v>
      </c>
      <c r="H15" s="56">
        <v>10</v>
      </c>
      <c r="I15" s="6">
        <f t="shared" si="0"/>
        <v>8.1999999999999993</v>
      </c>
      <c r="J15" s="43"/>
    </row>
    <row r="16" spans="1:10" ht="12.75" customHeight="1" x14ac:dyDescent="0.25">
      <c r="A16" s="10">
        <v>45990</v>
      </c>
      <c r="B16" s="11">
        <v>1</v>
      </c>
      <c r="C16" s="6">
        <v>8</v>
      </c>
      <c r="D16" s="6" t="s">
        <v>41</v>
      </c>
      <c r="E16" s="56">
        <v>8</v>
      </c>
      <c r="F16" s="56">
        <v>10</v>
      </c>
      <c r="G16" s="56">
        <v>9</v>
      </c>
      <c r="H16" s="56">
        <v>10</v>
      </c>
      <c r="I16" s="6">
        <f t="shared" si="0"/>
        <v>8.6999999999999993</v>
      </c>
      <c r="J16" s="43"/>
    </row>
    <row r="17" spans="1:13" ht="12.75" customHeight="1" x14ac:dyDescent="0.25">
      <c r="A17" s="10">
        <v>45997</v>
      </c>
      <c r="B17" s="11">
        <v>2</v>
      </c>
      <c r="C17" s="6">
        <v>9</v>
      </c>
      <c r="D17" s="6" t="s">
        <v>41</v>
      </c>
      <c r="E17" s="12">
        <v>8</v>
      </c>
      <c r="F17" s="12">
        <v>9</v>
      </c>
      <c r="G17" s="12">
        <v>10</v>
      </c>
      <c r="H17" s="12">
        <v>10</v>
      </c>
      <c r="I17" s="6">
        <f t="shared" si="0"/>
        <v>8.5500000000000007</v>
      </c>
      <c r="J17" s="43"/>
    </row>
    <row r="18" spans="1:13" x14ac:dyDescent="0.25">
      <c r="A18" s="10">
        <v>46004</v>
      </c>
      <c r="B18" s="11">
        <v>1</v>
      </c>
      <c r="C18" s="6">
        <v>10</v>
      </c>
      <c r="D18" s="6" t="s">
        <v>41</v>
      </c>
      <c r="E18" s="58">
        <v>8</v>
      </c>
      <c r="F18" s="58">
        <v>7</v>
      </c>
      <c r="G18" s="58">
        <v>10</v>
      </c>
      <c r="H18" s="58">
        <v>10</v>
      </c>
      <c r="I18" s="6">
        <f t="shared" si="0"/>
        <v>8.0500000000000007</v>
      </c>
      <c r="J18" s="43"/>
    </row>
    <row r="19" spans="1:13" x14ac:dyDescent="0.25">
      <c r="A19" s="10">
        <v>46011</v>
      </c>
      <c r="B19" s="11">
        <v>1</v>
      </c>
      <c r="C19" s="6">
        <v>11</v>
      </c>
      <c r="D19" s="6" t="s">
        <v>41</v>
      </c>
      <c r="E19" s="58">
        <v>9</v>
      </c>
      <c r="F19" s="58">
        <v>9</v>
      </c>
      <c r="G19" s="58">
        <v>10</v>
      </c>
      <c r="H19" s="58">
        <v>10</v>
      </c>
      <c r="I19" s="6">
        <f t="shared" si="0"/>
        <v>9.1499999999999986</v>
      </c>
      <c r="J19" s="43"/>
    </row>
    <row r="20" spans="1:13" x14ac:dyDescent="0.25">
      <c r="A20" s="10">
        <v>46032</v>
      </c>
      <c r="B20" s="11"/>
      <c r="E20" s="65" t="s">
        <v>138</v>
      </c>
      <c r="F20" s="65" t="s">
        <v>138</v>
      </c>
      <c r="G20" s="65" t="s">
        <v>138</v>
      </c>
      <c r="H20" s="65" t="s">
        <v>138</v>
      </c>
      <c r="J20" s="43" t="s">
        <v>150</v>
      </c>
    </row>
    <row r="21" spans="1:13" x14ac:dyDescent="0.25">
      <c r="A21" s="10">
        <v>46039</v>
      </c>
      <c r="B21" s="11">
        <v>2</v>
      </c>
      <c r="C21" s="6">
        <v>12</v>
      </c>
      <c r="D21" s="6" t="s">
        <v>41</v>
      </c>
      <c r="E21" s="12">
        <v>8</v>
      </c>
      <c r="F21" s="12">
        <v>8</v>
      </c>
      <c r="G21" s="12">
        <v>8</v>
      </c>
      <c r="H21" s="12">
        <v>10</v>
      </c>
      <c r="I21" s="6">
        <f t="shared" si="0"/>
        <v>8.1</v>
      </c>
      <c r="J21" s="43"/>
    </row>
    <row r="22" spans="1:13" x14ac:dyDescent="0.25">
      <c r="A22" s="10">
        <v>46046</v>
      </c>
      <c r="B22" s="11">
        <v>2</v>
      </c>
      <c r="C22" s="6">
        <v>13</v>
      </c>
      <c r="D22" s="6">
        <v>1</v>
      </c>
      <c r="E22" s="56">
        <v>8</v>
      </c>
      <c r="F22" s="56">
        <v>10</v>
      </c>
      <c r="G22" s="56">
        <v>10</v>
      </c>
      <c r="H22" s="56">
        <v>10</v>
      </c>
      <c r="I22" s="6">
        <f t="shared" si="0"/>
        <v>8.8000000000000007</v>
      </c>
      <c r="J22" s="43"/>
    </row>
    <row r="23" spans="1:13" x14ac:dyDescent="0.25">
      <c r="A23" s="10">
        <v>46053</v>
      </c>
      <c r="B23" s="11">
        <v>2</v>
      </c>
      <c r="C23" s="6">
        <v>13</v>
      </c>
      <c r="D23" s="6">
        <v>2</v>
      </c>
      <c r="E23" s="56">
        <v>8</v>
      </c>
      <c r="F23" s="56">
        <v>10</v>
      </c>
      <c r="G23" s="56">
        <v>10</v>
      </c>
      <c r="H23" s="56">
        <v>10</v>
      </c>
      <c r="I23" s="6">
        <f t="shared" si="0"/>
        <v>8.8000000000000007</v>
      </c>
      <c r="J23" s="43"/>
    </row>
    <row r="24" spans="1:13" x14ac:dyDescent="0.25">
      <c r="A24" s="10">
        <v>46060</v>
      </c>
      <c r="B24" s="11"/>
      <c r="C24" s="6">
        <v>14</v>
      </c>
      <c r="D24" s="6">
        <v>1</v>
      </c>
      <c r="E24" s="56"/>
      <c r="F24" s="56"/>
      <c r="G24" s="56"/>
      <c r="H24" s="56"/>
      <c r="I24" s="6">
        <f t="shared" si="0"/>
        <v>0</v>
      </c>
      <c r="J24" s="43"/>
    </row>
    <row r="25" spans="1:13" x14ac:dyDescent="0.25">
      <c r="A25" s="10">
        <v>46061</v>
      </c>
      <c r="B25" s="11"/>
      <c r="C25" s="6">
        <v>14</v>
      </c>
      <c r="D25" s="6">
        <v>2</v>
      </c>
      <c r="E25" s="56"/>
      <c r="F25" s="56"/>
      <c r="G25" s="56"/>
      <c r="H25" s="56"/>
      <c r="I25" s="6">
        <f t="shared" si="0"/>
        <v>0</v>
      </c>
      <c r="J25" s="43"/>
    </row>
    <row r="26" spans="1:13" x14ac:dyDescent="0.25">
      <c r="A26" s="10">
        <v>46067</v>
      </c>
      <c r="B26" s="11"/>
      <c r="C26" s="6">
        <v>15</v>
      </c>
      <c r="D26" s="6">
        <v>1</v>
      </c>
      <c r="E26" s="56"/>
      <c r="F26" s="56"/>
      <c r="G26" s="56"/>
      <c r="H26" s="56"/>
      <c r="I26" s="6">
        <f t="shared" si="0"/>
        <v>0</v>
      </c>
      <c r="J26" s="43"/>
    </row>
    <row r="27" spans="1:13" x14ac:dyDescent="0.25">
      <c r="A27" s="10">
        <v>45709</v>
      </c>
      <c r="B27" s="11"/>
      <c r="C27" s="6">
        <v>15</v>
      </c>
      <c r="D27" s="6">
        <v>2</v>
      </c>
      <c r="E27" s="56"/>
      <c r="F27" s="56"/>
      <c r="G27" s="56"/>
      <c r="H27" s="56"/>
      <c r="I27" s="6">
        <f t="shared" si="0"/>
        <v>0</v>
      </c>
      <c r="J27" s="43"/>
    </row>
    <row r="28" spans="1:13" x14ac:dyDescent="0.25">
      <c r="A28" s="10">
        <v>46081</v>
      </c>
      <c r="B28" s="11"/>
      <c r="C28" s="6">
        <v>16</v>
      </c>
      <c r="D28" s="6">
        <v>1</v>
      </c>
      <c r="E28" s="12"/>
      <c r="F28" s="12"/>
      <c r="G28" s="12"/>
      <c r="H28" s="12"/>
      <c r="I28" s="6">
        <f t="shared" si="0"/>
        <v>0</v>
      </c>
      <c r="J28" s="43"/>
    </row>
    <row r="29" spans="1:13" x14ac:dyDescent="0.25">
      <c r="A29" s="10">
        <v>46088</v>
      </c>
      <c r="B29" s="11"/>
      <c r="C29" s="6">
        <v>16</v>
      </c>
      <c r="D29" s="6">
        <v>2</v>
      </c>
      <c r="E29" s="13"/>
      <c r="F29" s="13"/>
      <c r="G29" s="13"/>
      <c r="H29" s="13"/>
      <c r="I29" s="6">
        <f t="shared" si="0"/>
        <v>0</v>
      </c>
    </row>
    <row r="30" spans="1:13" x14ac:dyDescent="0.25">
      <c r="C30" s="7" t="s">
        <v>35</v>
      </c>
      <c r="E30" s="13">
        <f>SUM(E10:E29)</f>
        <v>106</v>
      </c>
      <c r="F30" s="13">
        <f>SUM(F10:F29)</f>
        <v>117</v>
      </c>
      <c r="G30" s="13">
        <f>SUM(G10:G29)</f>
        <v>122</v>
      </c>
      <c r="H30" s="13">
        <f>SUM(H10:H29)</f>
        <v>130</v>
      </c>
      <c r="I30" s="14">
        <f>0.6*E30+0.25*F30+0.1*G30+0.05*H30</f>
        <v>111.55</v>
      </c>
      <c r="L30" s="2"/>
      <c r="M30" s="2"/>
    </row>
    <row r="31" spans="1:13" x14ac:dyDescent="0.25">
      <c r="A31" s="1" t="s">
        <v>50</v>
      </c>
      <c r="B31" s="12">
        <f>COUNT(E10:E28)</f>
        <v>13</v>
      </c>
      <c r="E31" s="13">
        <f>$B$31</f>
        <v>13</v>
      </c>
      <c r="F31" s="13">
        <f>$B$31</f>
        <v>13</v>
      </c>
      <c r="G31" s="13">
        <f>$B$31</f>
        <v>13</v>
      </c>
      <c r="H31" s="13">
        <f>$B$31</f>
        <v>13</v>
      </c>
      <c r="I31" s="13"/>
    </row>
    <row r="32" spans="1:13" x14ac:dyDescent="0.25">
      <c r="A32" s="1" t="s">
        <v>5</v>
      </c>
      <c r="E32" s="13">
        <f>+E30/($B$31*10)*'Summary All Grounds'!$G$6</f>
        <v>4.8923076923076927</v>
      </c>
      <c r="F32" s="13">
        <f>+F30/($B$31*10)*'Summary All Grounds'!$H$6</f>
        <v>2.25</v>
      </c>
      <c r="G32" s="13">
        <f>+G30/($B$31*10)*'Summary All Grounds'!$I$6</f>
        <v>0.93846153846153846</v>
      </c>
      <c r="H32" s="13">
        <f>+H30/($B$31*10)*'Summary All Grounds'!$J$6</f>
        <v>0.5</v>
      </c>
      <c r="I32" s="13">
        <f>SUM(E32:H32)</f>
        <v>8.5807692307692314</v>
      </c>
    </row>
    <row r="33" spans="2:10" x14ac:dyDescent="0.25">
      <c r="E33" s="13"/>
      <c r="F33" s="13"/>
      <c r="G33" s="13"/>
      <c r="H33" s="13"/>
      <c r="I33" s="13"/>
    </row>
    <row r="34" spans="2:10" x14ac:dyDescent="0.25">
      <c r="B34" s="6"/>
      <c r="H34" s="15" t="s">
        <v>51</v>
      </c>
      <c r="I34" s="13">
        <f>+I30/B31</f>
        <v>8.5807692307692314</v>
      </c>
      <c r="J34" s="1" t="s">
        <v>52</v>
      </c>
    </row>
    <row r="36" spans="2:10" x14ac:dyDescent="0.25">
      <c r="I36" s="13">
        <f>+I32-I34</f>
        <v>0</v>
      </c>
      <c r="J36" s="1" t="s">
        <v>53</v>
      </c>
    </row>
    <row r="55" spans="1:1" x14ac:dyDescent="0.25">
      <c r="A55" s="10"/>
    </row>
  </sheetData>
  <customSheetViews>
    <customSheetView guid="{B1033906-1AC0-496B-829F-EF4212ECB99D}" showRuler="0">
      <pane ySplit="4" topLeftCell="A5" activePane="bottomLeft" state="frozen"/>
      <selection pane="bottomLeft" activeCell="F20" sqref="F20"/>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3" bottom="0.24" header="0.51181102362204722" footer="0.51181102362204722"/>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Q35"/>
  <sheetViews>
    <sheetView zoomScaleNormal="100" workbookViewId="0">
      <pane ySplit="6" topLeftCell="A7" activePane="bottomLeft" state="frozen"/>
      <selection activeCell="E10" sqref="E10"/>
      <selection pane="bottomLeft" activeCell="J23" sqref="J23"/>
    </sheetView>
  </sheetViews>
  <sheetFormatPr defaultColWidth="9.140625" defaultRowHeight="15" x14ac:dyDescent="0.25"/>
  <cols>
    <col min="1" max="1" width="10" style="1" bestFit="1" customWidth="1"/>
    <col min="2" max="2" width="8.28515625" style="6" bestFit="1" customWidth="1"/>
    <col min="3" max="3" width="6.28515625" style="10" bestFit="1" customWidth="1"/>
    <col min="4" max="4" width="4" style="6" bestFit="1" customWidth="1"/>
    <col min="5" max="5" width="12.42578125" style="6" bestFit="1" customWidth="1"/>
    <col min="6" max="6" width="9.7109375" style="6" bestFit="1" customWidth="1"/>
    <col min="7" max="7" width="8.42578125" style="6" bestFit="1" customWidth="1"/>
    <col min="8" max="8" width="9.140625" style="6" bestFit="1" customWidth="1"/>
    <col min="9" max="9" width="12.85546875" style="6"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27</v>
      </c>
      <c r="C2" s="47"/>
      <c r="D2" s="47"/>
      <c r="E2" s="47"/>
      <c r="F2" s="82" t="s">
        <v>28</v>
      </c>
      <c r="G2" s="82"/>
      <c r="H2" s="48">
        <f>+I34</f>
        <v>6.5250000000000004</v>
      </c>
      <c r="I2" s="46"/>
      <c r="J2" s="42"/>
    </row>
    <row r="3" spans="1:17" x14ac:dyDescent="0.25">
      <c r="A3" s="46" t="s">
        <v>29</v>
      </c>
      <c r="B3" s="46" t="s">
        <v>30</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x14ac:dyDescent="0.25">
      <c r="E5" s="4" t="s">
        <v>31</v>
      </c>
      <c r="F5" s="4" t="s">
        <v>32</v>
      </c>
      <c r="G5" s="4" t="s">
        <v>33</v>
      </c>
      <c r="H5" s="4" t="s">
        <v>34</v>
      </c>
      <c r="I5" s="4" t="s">
        <v>35</v>
      </c>
      <c r="J5" s="4" t="s">
        <v>36</v>
      </c>
    </row>
    <row r="6" spans="1:17" s="7" customForma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12"/>
      <c r="F7" s="12"/>
      <c r="G7" s="12"/>
      <c r="H7" s="12"/>
      <c r="I7" s="6">
        <f t="shared" ref="I7:I28" si="0">0.6*E7+0.25*F7+0.1*G7+0.05*H7</f>
        <v>0</v>
      </c>
      <c r="J7" s="43"/>
      <c r="O7" s="11"/>
    </row>
    <row r="8" spans="1:17" x14ac:dyDescent="0.25">
      <c r="A8" s="10">
        <v>45934</v>
      </c>
      <c r="B8" s="11"/>
      <c r="C8" s="6">
        <v>2</v>
      </c>
      <c r="D8" s="6" t="s">
        <v>41</v>
      </c>
      <c r="E8" s="12"/>
      <c r="F8" s="12"/>
      <c r="G8" s="12"/>
      <c r="H8" s="12"/>
      <c r="I8" s="6">
        <f t="shared" si="0"/>
        <v>0</v>
      </c>
      <c r="J8" s="43"/>
      <c r="O8" s="11"/>
    </row>
    <row r="9" spans="1:17" x14ac:dyDescent="0.25">
      <c r="A9" s="10">
        <v>45941</v>
      </c>
      <c r="B9" s="11"/>
      <c r="C9" s="6">
        <v>3</v>
      </c>
      <c r="D9" s="6" t="s">
        <v>41</v>
      </c>
      <c r="E9" s="12"/>
      <c r="F9" s="12"/>
      <c r="G9" s="12"/>
      <c r="H9" s="12"/>
      <c r="I9" s="6">
        <f t="shared" si="0"/>
        <v>0</v>
      </c>
      <c r="J9" s="43"/>
      <c r="O9" s="11"/>
    </row>
    <row r="10" spans="1:17" x14ac:dyDescent="0.25">
      <c r="A10" s="10">
        <v>45948</v>
      </c>
      <c r="B10" s="11">
        <v>5</v>
      </c>
      <c r="C10" s="6">
        <v>4</v>
      </c>
      <c r="D10" s="6">
        <v>1</v>
      </c>
      <c r="E10" s="56">
        <v>7</v>
      </c>
      <c r="F10" s="56">
        <v>7</v>
      </c>
      <c r="G10" s="56">
        <v>6</v>
      </c>
      <c r="H10" s="56">
        <v>5</v>
      </c>
      <c r="I10" s="6">
        <f t="shared" si="0"/>
        <v>6.8000000000000007</v>
      </c>
      <c r="J10" s="43"/>
      <c r="N10" s="10"/>
      <c r="O10" s="11"/>
      <c r="P10" s="6"/>
      <c r="Q10" s="6"/>
    </row>
    <row r="11" spans="1:17" x14ac:dyDescent="0.25">
      <c r="A11" s="10">
        <v>45955</v>
      </c>
      <c r="B11" s="11">
        <v>5</v>
      </c>
      <c r="C11" s="6">
        <v>4</v>
      </c>
      <c r="D11" s="6">
        <v>2</v>
      </c>
      <c r="E11" s="56">
        <v>5</v>
      </c>
      <c r="F11" s="56">
        <v>5</v>
      </c>
      <c r="G11" s="56">
        <v>6</v>
      </c>
      <c r="H11" s="56">
        <v>5</v>
      </c>
      <c r="I11" s="6">
        <f t="shared" si="0"/>
        <v>5.0999999999999996</v>
      </c>
      <c r="J11" s="43"/>
    </row>
    <row r="12" spans="1:17" x14ac:dyDescent="0.25">
      <c r="A12" s="10">
        <v>45962</v>
      </c>
      <c r="B12" s="11">
        <v>5</v>
      </c>
      <c r="C12" s="6">
        <v>5</v>
      </c>
      <c r="D12" s="6" t="s">
        <v>41</v>
      </c>
      <c r="E12" s="56">
        <v>7</v>
      </c>
      <c r="F12" s="56">
        <v>8</v>
      </c>
      <c r="G12" s="56">
        <v>9</v>
      </c>
      <c r="H12" s="56">
        <v>5</v>
      </c>
      <c r="I12" s="6">
        <f t="shared" si="0"/>
        <v>7.3500000000000005</v>
      </c>
      <c r="J12" s="43"/>
    </row>
    <row r="13" spans="1:17" x14ac:dyDescent="0.25">
      <c r="A13" s="10">
        <v>45969</v>
      </c>
      <c r="B13" s="11"/>
      <c r="C13" s="6">
        <v>6</v>
      </c>
      <c r="D13" s="6">
        <v>1</v>
      </c>
      <c r="E13" s="56"/>
      <c r="F13" s="56"/>
      <c r="G13" s="56"/>
      <c r="H13" s="56"/>
      <c r="I13" s="6">
        <f t="shared" si="0"/>
        <v>0</v>
      </c>
      <c r="J13" s="43"/>
    </row>
    <row r="14" spans="1:17" x14ac:dyDescent="0.25">
      <c r="A14" s="10">
        <v>45976</v>
      </c>
      <c r="B14" s="11"/>
      <c r="C14" s="6">
        <v>6</v>
      </c>
      <c r="D14" s="6">
        <v>2</v>
      </c>
      <c r="E14" s="56"/>
      <c r="F14" s="56"/>
      <c r="G14" s="56"/>
      <c r="H14" s="56"/>
      <c r="I14" s="6">
        <f t="shared" si="0"/>
        <v>0</v>
      </c>
      <c r="J14" s="43"/>
    </row>
    <row r="15" spans="1:17" x14ac:dyDescent="0.25">
      <c r="A15" s="10">
        <v>45983</v>
      </c>
      <c r="B15" s="11">
        <v>5</v>
      </c>
      <c r="C15" s="6">
        <v>7</v>
      </c>
      <c r="D15" s="6" t="s">
        <v>41</v>
      </c>
      <c r="E15" s="56">
        <v>7</v>
      </c>
      <c r="F15" s="56">
        <v>7</v>
      </c>
      <c r="G15" s="56">
        <v>6</v>
      </c>
      <c r="H15" s="56">
        <v>5</v>
      </c>
      <c r="I15" s="6">
        <f t="shared" si="0"/>
        <v>6.8000000000000007</v>
      </c>
      <c r="J15" s="43"/>
    </row>
    <row r="16" spans="1:17" x14ac:dyDescent="0.25">
      <c r="A16" s="10">
        <v>45990</v>
      </c>
      <c r="B16" s="11"/>
      <c r="C16" s="6">
        <v>8</v>
      </c>
      <c r="D16" s="6" t="s">
        <v>41</v>
      </c>
      <c r="E16" s="57"/>
      <c r="F16" s="57"/>
      <c r="G16" s="57"/>
      <c r="H16" s="57"/>
      <c r="I16" s="6">
        <f t="shared" si="0"/>
        <v>0</v>
      </c>
      <c r="J16" s="43"/>
    </row>
    <row r="17" spans="1:12" x14ac:dyDescent="0.25">
      <c r="A17" s="10">
        <v>45997</v>
      </c>
      <c r="B17" s="11"/>
      <c r="C17" s="6">
        <v>9</v>
      </c>
      <c r="D17" s="6" t="s">
        <v>41</v>
      </c>
      <c r="E17" s="58"/>
      <c r="F17" s="58"/>
      <c r="G17" s="58"/>
      <c r="H17" s="58"/>
      <c r="I17" s="6">
        <f t="shared" si="0"/>
        <v>0</v>
      </c>
      <c r="J17" s="43"/>
    </row>
    <row r="18" spans="1:12" x14ac:dyDescent="0.25">
      <c r="A18" s="10">
        <v>46004</v>
      </c>
      <c r="B18" s="11">
        <v>5</v>
      </c>
      <c r="C18" s="6">
        <v>10</v>
      </c>
      <c r="D18" s="6" t="s">
        <v>41</v>
      </c>
      <c r="E18" s="38">
        <v>7</v>
      </c>
      <c r="F18" s="38">
        <v>8</v>
      </c>
      <c r="G18" s="38">
        <v>8</v>
      </c>
      <c r="H18" s="38">
        <v>5</v>
      </c>
      <c r="I18" s="6">
        <f t="shared" si="0"/>
        <v>7.25</v>
      </c>
      <c r="J18" s="43"/>
    </row>
    <row r="19" spans="1:12" x14ac:dyDescent="0.25">
      <c r="A19" s="10">
        <v>46011</v>
      </c>
      <c r="B19" s="11">
        <v>5</v>
      </c>
      <c r="C19" s="6">
        <v>11</v>
      </c>
      <c r="D19" s="6" t="s">
        <v>41</v>
      </c>
      <c r="E19" s="56">
        <v>6</v>
      </c>
      <c r="F19" s="56">
        <v>6</v>
      </c>
      <c r="G19" s="56">
        <v>7</v>
      </c>
      <c r="H19" s="56">
        <v>5</v>
      </c>
      <c r="I19" s="6">
        <f t="shared" si="0"/>
        <v>6.05</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56"/>
      <c r="F21" s="56"/>
      <c r="G21" s="56"/>
      <c r="H21" s="56"/>
      <c r="I21" s="6">
        <f t="shared" si="0"/>
        <v>0</v>
      </c>
      <c r="J21" s="43"/>
    </row>
    <row r="22" spans="1:12" x14ac:dyDescent="0.25">
      <c r="A22" s="10">
        <v>46046</v>
      </c>
      <c r="B22" s="11">
        <v>5</v>
      </c>
      <c r="C22" s="6">
        <v>13</v>
      </c>
      <c r="D22" s="6">
        <v>1</v>
      </c>
      <c r="E22" s="56">
        <v>7</v>
      </c>
      <c r="F22" s="56">
        <v>7</v>
      </c>
      <c r="G22" s="56">
        <v>7</v>
      </c>
      <c r="H22" s="56">
        <v>5</v>
      </c>
      <c r="I22" s="6">
        <f t="shared" si="0"/>
        <v>6.9</v>
      </c>
      <c r="J22" s="43"/>
    </row>
    <row r="23" spans="1:12" x14ac:dyDescent="0.25">
      <c r="A23" s="10">
        <v>46053</v>
      </c>
      <c r="B23" s="11">
        <v>5</v>
      </c>
      <c r="C23" s="6">
        <v>13</v>
      </c>
      <c r="D23" s="6">
        <v>2</v>
      </c>
      <c r="E23" s="56">
        <v>6</v>
      </c>
      <c r="F23" s="56">
        <v>6</v>
      </c>
      <c r="G23" s="56">
        <v>6</v>
      </c>
      <c r="H23" s="56">
        <v>5</v>
      </c>
      <c r="I23" s="6">
        <f t="shared" si="0"/>
        <v>5.9499999999999993</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7"/>
      <c r="F25" s="57"/>
      <c r="G25" s="57"/>
      <c r="H25" s="57"/>
      <c r="I25" s="6">
        <f t="shared" si="0"/>
        <v>0</v>
      </c>
      <c r="J25" s="43"/>
    </row>
    <row r="26" spans="1:12" x14ac:dyDescent="0.25">
      <c r="A26" s="10">
        <v>46074</v>
      </c>
      <c r="B26" s="11"/>
      <c r="C26" s="6">
        <v>15</v>
      </c>
      <c r="D26" s="6">
        <v>2</v>
      </c>
      <c r="E26" s="56"/>
      <c r="F26" s="56"/>
      <c r="G26" s="56"/>
      <c r="H26" s="56"/>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52</v>
      </c>
      <c r="F30" s="13">
        <f>SUM(F10:F28)</f>
        <v>54</v>
      </c>
      <c r="G30" s="13">
        <f>SUM(G10:G28)</f>
        <v>55</v>
      </c>
      <c r="H30" s="13">
        <f>SUM(H10:H28)</f>
        <v>40</v>
      </c>
      <c r="I30" s="14">
        <f>0.6*E30+0.25*F30+0.1*G30+0.05*H30</f>
        <v>52.2</v>
      </c>
      <c r="J30" s="14"/>
    </row>
    <row r="31" spans="1:12" x14ac:dyDescent="0.25">
      <c r="A31" s="1" t="s">
        <v>6</v>
      </c>
      <c r="B31" s="6">
        <f>COUNT(E10:E28)</f>
        <v>8</v>
      </c>
      <c r="C31" s="6"/>
      <c r="E31" s="13">
        <f>$B$31</f>
        <v>8</v>
      </c>
      <c r="F31" s="13">
        <f>$B$31</f>
        <v>8</v>
      </c>
      <c r="G31" s="13">
        <f>$B$31</f>
        <v>8</v>
      </c>
      <c r="H31" s="13">
        <f>$B$31</f>
        <v>8</v>
      </c>
      <c r="I31" s="13"/>
      <c r="J31" s="13"/>
      <c r="L31" s="16"/>
    </row>
    <row r="32" spans="1:12" x14ac:dyDescent="0.25">
      <c r="A32" s="1" t="s">
        <v>5</v>
      </c>
      <c r="C32" s="6"/>
      <c r="E32" s="13">
        <f>+E30/($B$31*10)*'Summary All Grounds'!$G$6</f>
        <v>3.9000000000000004</v>
      </c>
      <c r="F32" s="13">
        <f>+F30/($B$31*10)*'Summary All Grounds'!$H$6</f>
        <v>1.6875</v>
      </c>
      <c r="G32" s="13">
        <f>+G30/($B$31*10)*'Summary All Grounds'!$I$6</f>
        <v>0.6875</v>
      </c>
      <c r="H32" s="13">
        <f>+H30/($B$31*10)*'Summary All Grounds'!$J$6</f>
        <v>0.25</v>
      </c>
      <c r="I32" s="13">
        <f>SUM(E32:H32)</f>
        <v>6.5250000000000004</v>
      </c>
      <c r="J32" s="13"/>
    </row>
    <row r="33" spans="1:10" x14ac:dyDescent="0.25">
      <c r="A33" s="6"/>
      <c r="B33" s="10"/>
      <c r="C33" s="6"/>
      <c r="E33" s="13"/>
      <c r="F33" s="13"/>
      <c r="G33" s="13"/>
      <c r="H33" s="13"/>
      <c r="I33" s="13"/>
      <c r="J33" s="13"/>
    </row>
    <row r="34" spans="1:10" x14ac:dyDescent="0.25">
      <c r="A34" s="6"/>
      <c r="B34" s="10"/>
      <c r="C34" s="6"/>
      <c r="E34" s="6" t="s">
        <v>14</v>
      </c>
      <c r="I34" s="13">
        <f>+I30/B31</f>
        <v>6.5250000000000004</v>
      </c>
      <c r="J34" s="1" t="s">
        <v>42</v>
      </c>
    </row>
    <row r="35" spans="1:10" x14ac:dyDescent="0.25">
      <c r="A35" s="6"/>
      <c r="B35" s="10"/>
      <c r="C35" s="6"/>
      <c r="I35" s="13">
        <f>+I32-I34</f>
        <v>0</v>
      </c>
      <c r="J35" s="1" t="s">
        <v>43</v>
      </c>
    </row>
  </sheetData>
  <customSheetViews>
    <customSheetView guid="{B1033906-1AC0-496B-829F-EF4212ECB99D}" fitToPage="1" showRuler="0">
      <pane ySplit="4" topLeftCell="A5" activePane="bottomLeft" state="frozen"/>
      <selection pane="bottomLeft" activeCell="E13" sqref="E13"/>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31" bottom="0.98425196850393704" header="0.51181102362204722" footer="0.51181102362204722"/>
  <pageSetup paperSize="9" orientation="landscape"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0"/>
  <dimension ref="A1:Q38"/>
  <sheetViews>
    <sheetView zoomScaleNormal="100" workbookViewId="0">
      <pane ySplit="3" topLeftCell="A4" activePane="bottomLeft" state="frozen"/>
      <selection activeCell="B20" sqref="B20"/>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92</v>
      </c>
      <c r="C2" s="47"/>
      <c r="D2" s="47"/>
      <c r="E2" s="47"/>
      <c r="F2" s="82" t="s">
        <v>28</v>
      </c>
      <c r="G2" s="82"/>
      <c r="H2" s="48">
        <f>+I34</f>
        <v>8.5681818181818183</v>
      </c>
      <c r="I2" s="46"/>
      <c r="J2" s="42"/>
    </row>
    <row r="3" spans="1:17" x14ac:dyDescent="0.25">
      <c r="A3" s="46" t="s">
        <v>29</v>
      </c>
      <c r="B3" s="46" t="s">
        <v>93</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9" si="0">0.6*E7+0.25*F7+0.1*G7+0.05*H7</f>
        <v>0</v>
      </c>
      <c r="J7" s="43"/>
      <c r="O7" s="11"/>
    </row>
    <row r="8" spans="1:17" x14ac:dyDescent="0.25">
      <c r="A8" s="10">
        <v>45934</v>
      </c>
      <c r="B8" s="11" t="s">
        <v>132</v>
      </c>
      <c r="C8" s="6">
        <v>2</v>
      </c>
      <c r="D8" s="6" t="s">
        <v>41</v>
      </c>
      <c r="E8" s="56">
        <v>9</v>
      </c>
      <c r="F8" s="56">
        <v>9</v>
      </c>
      <c r="G8" s="56">
        <v>10</v>
      </c>
      <c r="H8" s="56">
        <v>10</v>
      </c>
      <c r="I8" s="6">
        <f t="shared" si="0"/>
        <v>9.1499999999999986</v>
      </c>
      <c r="J8" s="43"/>
      <c r="O8" s="11"/>
    </row>
    <row r="9" spans="1:17" x14ac:dyDescent="0.25">
      <c r="A9" s="10">
        <v>45941</v>
      </c>
      <c r="B9" s="11">
        <v>4</v>
      </c>
      <c r="C9" s="6">
        <v>3</v>
      </c>
      <c r="D9" s="6" t="s">
        <v>41</v>
      </c>
      <c r="E9" s="12">
        <v>8</v>
      </c>
      <c r="F9" s="12">
        <v>9</v>
      </c>
      <c r="G9" s="12">
        <v>9</v>
      </c>
      <c r="H9" s="12">
        <v>10</v>
      </c>
      <c r="I9" s="6">
        <f t="shared" si="0"/>
        <v>8.4499999999999993</v>
      </c>
      <c r="J9" s="43"/>
      <c r="O9" s="11"/>
    </row>
    <row r="10" spans="1:17" x14ac:dyDescent="0.25">
      <c r="A10" s="10">
        <v>45948</v>
      </c>
      <c r="B10" s="11">
        <v>3</v>
      </c>
      <c r="C10" s="6">
        <v>4</v>
      </c>
      <c r="D10" s="6">
        <v>1</v>
      </c>
      <c r="E10" s="56">
        <v>9</v>
      </c>
      <c r="F10" s="56">
        <v>10</v>
      </c>
      <c r="G10" s="56">
        <v>10</v>
      </c>
      <c r="H10" s="56">
        <v>10</v>
      </c>
      <c r="I10" s="6">
        <f t="shared" ref="I10:I28" si="1">0.6*E10+0.25*F10+0.1*G10+0.05*H10</f>
        <v>9.3999999999999986</v>
      </c>
      <c r="J10" s="43"/>
      <c r="N10" s="10"/>
      <c r="O10" s="11"/>
      <c r="P10" s="6"/>
      <c r="Q10" s="6"/>
    </row>
    <row r="11" spans="1:17" x14ac:dyDescent="0.25">
      <c r="A11" s="10">
        <v>45955</v>
      </c>
      <c r="B11" s="11">
        <v>3</v>
      </c>
      <c r="C11" s="6">
        <v>4</v>
      </c>
      <c r="D11" s="6">
        <v>2</v>
      </c>
      <c r="E11" s="56">
        <v>9</v>
      </c>
      <c r="F11" s="56">
        <v>10</v>
      </c>
      <c r="G11" s="56">
        <v>10</v>
      </c>
      <c r="H11" s="56">
        <v>10</v>
      </c>
      <c r="I11" s="6">
        <f t="shared" si="1"/>
        <v>9.3999999999999986</v>
      </c>
      <c r="J11" s="43"/>
    </row>
    <row r="12" spans="1:17" x14ac:dyDescent="0.25">
      <c r="A12" s="10">
        <v>45962</v>
      </c>
      <c r="B12" s="11">
        <v>3</v>
      </c>
      <c r="C12" s="6">
        <v>5</v>
      </c>
      <c r="D12" s="6" t="s">
        <v>41</v>
      </c>
      <c r="E12" s="56">
        <v>8</v>
      </c>
      <c r="F12" s="56">
        <v>8</v>
      </c>
      <c r="G12" s="56">
        <v>10</v>
      </c>
      <c r="H12" s="56">
        <v>10</v>
      </c>
      <c r="I12" s="6">
        <f t="shared" si="1"/>
        <v>8.3000000000000007</v>
      </c>
      <c r="J12" s="43"/>
    </row>
    <row r="13" spans="1:17" x14ac:dyDescent="0.25">
      <c r="A13" s="10">
        <v>45969</v>
      </c>
      <c r="B13" s="11">
        <v>4</v>
      </c>
      <c r="C13" s="6">
        <v>6</v>
      </c>
      <c r="D13" s="6">
        <v>1</v>
      </c>
      <c r="E13" s="56">
        <v>9</v>
      </c>
      <c r="F13" s="56">
        <v>9</v>
      </c>
      <c r="G13" s="56">
        <v>9</v>
      </c>
      <c r="H13" s="56">
        <v>10</v>
      </c>
      <c r="I13" s="6">
        <f t="shared" si="1"/>
        <v>9.0499999999999989</v>
      </c>
      <c r="J13" s="43"/>
    </row>
    <row r="14" spans="1:17" x14ac:dyDescent="0.25">
      <c r="A14" s="10">
        <v>45976</v>
      </c>
      <c r="B14" s="11">
        <v>4</v>
      </c>
      <c r="C14" s="6">
        <v>6</v>
      </c>
      <c r="D14" s="6">
        <v>2</v>
      </c>
      <c r="E14" s="56">
        <v>9</v>
      </c>
      <c r="F14" s="56">
        <v>9</v>
      </c>
      <c r="G14" s="56">
        <v>9</v>
      </c>
      <c r="H14" s="56">
        <v>5</v>
      </c>
      <c r="I14" s="6">
        <f t="shared" si="1"/>
        <v>8.7999999999999989</v>
      </c>
      <c r="J14" s="43"/>
    </row>
    <row r="15" spans="1:17" x14ac:dyDescent="0.25">
      <c r="A15" s="10">
        <v>45983</v>
      </c>
      <c r="B15" s="11">
        <v>3</v>
      </c>
      <c r="C15" s="6">
        <v>7</v>
      </c>
      <c r="D15" s="6" t="s">
        <v>41</v>
      </c>
      <c r="E15" s="12">
        <v>7</v>
      </c>
      <c r="F15" s="12">
        <v>9</v>
      </c>
      <c r="G15" s="12">
        <v>8</v>
      </c>
      <c r="H15" s="12">
        <v>10</v>
      </c>
      <c r="I15" s="6">
        <f t="shared" si="1"/>
        <v>7.75</v>
      </c>
      <c r="J15" s="43"/>
    </row>
    <row r="16" spans="1:17" x14ac:dyDescent="0.25">
      <c r="A16" s="10">
        <v>45990</v>
      </c>
      <c r="B16" s="11">
        <v>4</v>
      </c>
      <c r="C16" s="6">
        <v>8</v>
      </c>
      <c r="D16" s="6" t="s">
        <v>41</v>
      </c>
      <c r="E16" s="57">
        <v>9</v>
      </c>
      <c r="F16" s="57">
        <v>9</v>
      </c>
      <c r="G16" s="57">
        <v>9</v>
      </c>
      <c r="H16" s="57">
        <v>10</v>
      </c>
      <c r="I16" s="6">
        <f t="shared" si="1"/>
        <v>9.0499999999999989</v>
      </c>
      <c r="J16" s="43"/>
    </row>
    <row r="17" spans="1:12" x14ac:dyDescent="0.25">
      <c r="A17" s="10">
        <v>45997</v>
      </c>
      <c r="B17" s="11">
        <v>3</v>
      </c>
      <c r="C17" s="6">
        <v>9</v>
      </c>
      <c r="D17" s="6" t="s">
        <v>41</v>
      </c>
      <c r="E17" s="57">
        <v>9</v>
      </c>
      <c r="F17" s="57">
        <v>8</v>
      </c>
      <c r="G17" s="57">
        <v>10</v>
      </c>
      <c r="H17" s="57">
        <v>10</v>
      </c>
      <c r="I17" s="6">
        <f t="shared" si="1"/>
        <v>8.8999999999999986</v>
      </c>
      <c r="J17" s="43"/>
    </row>
    <row r="18" spans="1:12" x14ac:dyDescent="0.25">
      <c r="A18" s="10">
        <v>46004</v>
      </c>
      <c r="B18" s="11">
        <v>3</v>
      </c>
      <c r="C18" s="6">
        <v>10</v>
      </c>
      <c r="D18" s="6" t="s">
        <v>41</v>
      </c>
      <c r="E18" s="58">
        <v>8</v>
      </c>
      <c r="F18" s="58">
        <v>8</v>
      </c>
      <c r="G18" s="58">
        <v>9</v>
      </c>
      <c r="H18" s="58">
        <v>10</v>
      </c>
      <c r="I18" s="6">
        <f t="shared" si="1"/>
        <v>8.1999999999999993</v>
      </c>
      <c r="J18" s="43"/>
    </row>
    <row r="19" spans="1:12" x14ac:dyDescent="0.25">
      <c r="A19" s="10">
        <v>46011</v>
      </c>
      <c r="B19" s="11">
        <v>4</v>
      </c>
      <c r="C19" s="6">
        <v>11</v>
      </c>
      <c r="D19" s="6" t="s">
        <v>41</v>
      </c>
      <c r="E19" s="65" t="s">
        <v>138</v>
      </c>
      <c r="F19" s="65" t="s">
        <v>138</v>
      </c>
      <c r="G19" s="65" t="s">
        <v>138</v>
      </c>
      <c r="H19" s="65" t="s">
        <v>138</v>
      </c>
      <c r="J19" s="43" t="s">
        <v>149</v>
      </c>
    </row>
    <row r="20" spans="1:12" x14ac:dyDescent="0.25">
      <c r="A20" s="10">
        <v>46032</v>
      </c>
      <c r="B20" s="11"/>
      <c r="C20" s="6"/>
      <c r="E20" s="65" t="s">
        <v>138</v>
      </c>
      <c r="F20" s="65" t="s">
        <v>138</v>
      </c>
      <c r="G20" s="65" t="s">
        <v>138</v>
      </c>
      <c r="H20" s="65" t="s">
        <v>138</v>
      </c>
      <c r="J20" s="43" t="s">
        <v>150</v>
      </c>
    </row>
    <row r="21" spans="1:12" x14ac:dyDescent="0.25">
      <c r="A21" s="10">
        <v>46039</v>
      </c>
      <c r="B21" s="11">
        <v>3</v>
      </c>
      <c r="C21" s="6">
        <v>12</v>
      </c>
      <c r="D21" s="6" t="s">
        <v>41</v>
      </c>
      <c r="E21" s="65" t="s">
        <v>138</v>
      </c>
      <c r="F21" s="65" t="s">
        <v>138</v>
      </c>
      <c r="G21" s="65" t="s">
        <v>138</v>
      </c>
      <c r="H21" s="65" t="s">
        <v>138</v>
      </c>
      <c r="J21" s="43" t="s">
        <v>149</v>
      </c>
    </row>
    <row r="22" spans="1:12" x14ac:dyDescent="0.25">
      <c r="A22" s="10">
        <v>46046</v>
      </c>
      <c r="B22" s="11">
        <v>4</v>
      </c>
      <c r="C22" s="6">
        <v>13</v>
      </c>
      <c r="D22" s="6">
        <v>1</v>
      </c>
      <c r="E22" s="56">
        <v>7</v>
      </c>
      <c r="F22" s="56">
        <v>8</v>
      </c>
      <c r="G22" s="56">
        <v>10</v>
      </c>
      <c r="H22" s="56">
        <v>10</v>
      </c>
      <c r="I22" s="6">
        <f t="shared" si="1"/>
        <v>7.7</v>
      </c>
      <c r="J22" s="43"/>
    </row>
    <row r="23" spans="1:12" x14ac:dyDescent="0.25">
      <c r="A23" s="10">
        <v>46053</v>
      </c>
      <c r="B23" s="11">
        <v>4</v>
      </c>
      <c r="C23" s="6">
        <v>13</v>
      </c>
      <c r="D23" s="6">
        <v>2</v>
      </c>
      <c r="E23" s="56">
        <v>7</v>
      </c>
      <c r="F23" s="56">
        <v>8</v>
      </c>
      <c r="G23" s="56">
        <v>10</v>
      </c>
      <c r="H23" s="56">
        <v>10</v>
      </c>
      <c r="I23" s="6">
        <f t="shared" si="1"/>
        <v>7.7</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91</v>
      </c>
      <c r="F30" s="13">
        <f>SUM(F10:F28)</f>
        <v>96</v>
      </c>
      <c r="G30" s="13">
        <f>SUM(G10:G28)</f>
        <v>104</v>
      </c>
      <c r="H30" s="13">
        <f>SUM(H10:H28)</f>
        <v>105</v>
      </c>
      <c r="I30" s="14">
        <f>0.6*E30+0.25*F30+0.1*G30+0.05*H30</f>
        <v>94.25</v>
      </c>
      <c r="J30" s="14"/>
    </row>
    <row r="31" spans="1:12" x14ac:dyDescent="0.25">
      <c r="A31" s="1" t="s">
        <v>6</v>
      </c>
      <c r="B31" s="6">
        <f>COUNT(E10:E28)</f>
        <v>11</v>
      </c>
      <c r="C31" s="6"/>
      <c r="E31" s="13">
        <f>$B$31</f>
        <v>11</v>
      </c>
      <c r="F31" s="13">
        <f>$B$31</f>
        <v>11</v>
      </c>
      <c r="G31" s="13">
        <f>$B$31</f>
        <v>11</v>
      </c>
      <c r="H31" s="13">
        <f>$B$31</f>
        <v>11</v>
      </c>
      <c r="I31" s="13"/>
      <c r="J31" s="13"/>
      <c r="L31" s="16"/>
    </row>
    <row r="32" spans="1:12" x14ac:dyDescent="0.25">
      <c r="A32" s="1" t="s">
        <v>5</v>
      </c>
      <c r="C32" s="6"/>
      <c r="E32" s="13">
        <f>+E30/($B$31*10)*'Summary All Grounds'!$G$6</f>
        <v>4.9636363636363638</v>
      </c>
      <c r="F32" s="13">
        <f>+F30/($B$31*10)*'Summary All Grounds'!$H$6</f>
        <v>2.1818181818181817</v>
      </c>
      <c r="G32" s="13">
        <f>+G30/($B$31*10)*'Summary All Grounds'!$I$6</f>
        <v>0.94545454545454544</v>
      </c>
      <c r="H32" s="13">
        <f>+H30/($B$31*10)*'Summary All Grounds'!$J$6</f>
        <v>0.47727272727272729</v>
      </c>
      <c r="I32" s="13">
        <f>SUM(E32:H32)</f>
        <v>8.5681818181818183</v>
      </c>
      <c r="J32" s="13"/>
    </row>
    <row r="33" spans="1:12" x14ac:dyDescent="0.25">
      <c r="A33" s="6"/>
      <c r="B33" s="10"/>
      <c r="C33" s="6"/>
      <c r="E33" s="13"/>
      <c r="F33" s="13"/>
      <c r="G33" s="13"/>
      <c r="H33" s="13"/>
      <c r="I33" s="13"/>
      <c r="J33" s="13"/>
    </row>
    <row r="34" spans="1:12" x14ac:dyDescent="0.25">
      <c r="A34" s="6"/>
      <c r="B34" s="10"/>
      <c r="C34" s="6"/>
      <c r="E34" s="6" t="s">
        <v>14</v>
      </c>
      <c r="I34" s="13">
        <f>+I30/B31</f>
        <v>8.5681818181818183</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G24" sqref="G24"/>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3" bottom="0.98425196850393704" header="0.51181102362204722" footer="0.51181102362204722"/>
  <pageSetup paperSize="9"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M58"/>
  <sheetViews>
    <sheetView zoomScaleNormal="100" workbookViewId="0">
      <pane ySplit="6" topLeftCell="A7" activePane="bottomLeft" state="frozen"/>
      <selection pane="bottomLeft" activeCell="J25" sqref="J25"/>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92</v>
      </c>
      <c r="C2" s="19"/>
      <c r="D2" s="19"/>
      <c r="E2" s="17" t="s">
        <v>46</v>
      </c>
      <c r="F2" s="17"/>
      <c r="G2" s="21">
        <f>+SUM(I10:I28)</f>
        <v>110.49999999999999</v>
      </c>
      <c r="H2" s="17"/>
      <c r="I2" s="20"/>
    </row>
    <row r="3" spans="1:10" x14ac:dyDescent="0.25">
      <c r="A3" s="17" t="s">
        <v>29</v>
      </c>
      <c r="B3" s="17" t="s">
        <v>94</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t="s">
        <v>131</v>
      </c>
      <c r="C7" s="6">
        <v>1</v>
      </c>
      <c r="D7" s="6" t="s">
        <v>49</v>
      </c>
      <c r="E7" s="12">
        <v>10</v>
      </c>
      <c r="F7" s="12">
        <v>10</v>
      </c>
      <c r="G7" s="12">
        <v>10</v>
      </c>
      <c r="H7" s="12">
        <v>10</v>
      </c>
      <c r="I7" s="6">
        <f t="shared" ref="I7:I31" si="0">0.6*E7+0.25*F7+0.1*G7+0.05*H7</f>
        <v>10</v>
      </c>
      <c r="J7" s="43"/>
    </row>
    <row r="8" spans="1:10" x14ac:dyDescent="0.25">
      <c r="A8" s="10">
        <v>45934</v>
      </c>
      <c r="B8" s="11">
        <v>1</v>
      </c>
      <c r="C8" s="6">
        <v>2</v>
      </c>
      <c r="D8" s="6" t="s">
        <v>41</v>
      </c>
      <c r="E8" s="56">
        <v>7</v>
      </c>
      <c r="F8" s="56">
        <v>8</v>
      </c>
      <c r="G8" s="56">
        <v>10</v>
      </c>
      <c r="H8" s="56">
        <v>5</v>
      </c>
      <c r="I8" s="6">
        <f t="shared" si="0"/>
        <v>7.45</v>
      </c>
      <c r="J8" s="43"/>
    </row>
    <row r="9" spans="1:10" x14ac:dyDescent="0.25">
      <c r="A9" s="10">
        <v>45941</v>
      </c>
      <c r="B9" s="11">
        <v>2</v>
      </c>
      <c r="C9" s="6">
        <v>3</v>
      </c>
      <c r="D9" s="6" t="s">
        <v>41</v>
      </c>
      <c r="E9" s="56">
        <v>9</v>
      </c>
      <c r="F9" s="56">
        <v>8</v>
      </c>
      <c r="G9" s="56">
        <v>9</v>
      </c>
      <c r="H9" s="56">
        <v>10</v>
      </c>
      <c r="I9" s="6">
        <f t="shared" si="0"/>
        <v>8.7999999999999989</v>
      </c>
      <c r="J9" s="43"/>
    </row>
    <row r="10" spans="1:10" x14ac:dyDescent="0.25">
      <c r="A10" s="10">
        <v>45948</v>
      </c>
      <c r="B10" s="11">
        <v>1</v>
      </c>
      <c r="C10" s="6">
        <v>4</v>
      </c>
      <c r="D10" s="6">
        <v>1</v>
      </c>
      <c r="E10" s="56">
        <v>10</v>
      </c>
      <c r="F10" s="56">
        <v>10</v>
      </c>
      <c r="G10" s="56">
        <v>10</v>
      </c>
      <c r="H10" s="56">
        <v>10</v>
      </c>
      <c r="I10" s="6">
        <f t="shared" si="0"/>
        <v>10</v>
      </c>
      <c r="J10" s="43" t="s">
        <v>48</v>
      </c>
    </row>
    <row r="11" spans="1:10" x14ac:dyDescent="0.25">
      <c r="A11" s="10">
        <v>45955</v>
      </c>
      <c r="B11" s="11">
        <v>1</v>
      </c>
      <c r="C11" s="6">
        <v>4</v>
      </c>
      <c r="D11" s="6">
        <v>2</v>
      </c>
      <c r="E11" s="56">
        <v>9</v>
      </c>
      <c r="F11" s="56">
        <v>10</v>
      </c>
      <c r="G11" s="56">
        <v>10</v>
      </c>
      <c r="H11" s="56">
        <v>10</v>
      </c>
      <c r="I11" s="6">
        <f t="shared" si="0"/>
        <v>9.3999999999999986</v>
      </c>
      <c r="J11" s="43"/>
    </row>
    <row r="12" spans="1:10" x14ac:dyDescent="0.25">
      <c r="A12" s="10">
        <v>45962</v>
      </c>
      <c r="B12" s="11">
        <v>1</v>
      </c>
      <c r="C12" s="6">
        <v>5</v>
      </c>
      <c r="D12" s="6">
        <v>1</v>
      </c>
      <c r="E12" s="65" t="s">
        <v>138</v>
      </c>
      <c r="F12" s="65" t="s">
        <v>138</v>
      </c>
      <c r="G12" s="65" t="s">
        <v>138</v>
      </c>
      <c r="H12" s="65" t="s">
        <v>138</v>
      </c>
      <c r="J12" s="43" t="s">
        <v>139</v>
      </c>
    </row>
    <row r="13" spans="1:10" x14ac:dyDescent="0.25">
      <c r="A13" s="10">
        <v>45963</v>
      </c>
      <c r="B13" s="11">
        <v>1</v>
      </c>
      <c r="C13" s="6">
        <v>5</v>
      </c>
      <c r="D13" s="6">
        <v>2</v>
      </c>
      <c r="E13" s="56">
        <v>10</v>
      </c>
      <c r="F13" s="56">
        <v>10</v>
      </c>
      <c r="G13" s="56">
        <v>10</v>
      </c>
      <c r="H13" s="56">
        <v>5</v>
      </c>
      <c r="J13" s="43" t="s">
        <v>140</v>
      </c>
    </row>
    <row r="14" spans="1:10" x14ac:dyDescent="0.25">
      <c r="A14" s="10">
        <v>45969</v>
      </c>
      <c r="B14" s="11">
        <v>2</v>
      </c>
      <c r="C14" s="6">
        <v>6</v>
      </c>
      <c r="D14" s="6">
        <v>1</v>
      </c>
      <c r="E14" s="56">
        <v>9</v>
      </c>
      <c r="F14" s="56">
        <v>9</v>
      </c>
      <c r="G14" s="56">
        <v>10</v>
      </c>
      <c r="H14" s="56">
        <v>10</v>
      </c>
      <c r="I14" s="6">
        <f t="shared" si="0"/>
        <v>9.1499999999999986</v>
      </c>
      <c r="J14" s="43"/>
    </row>
    <row r="15" spans="1:10" x14ac:dyDescent="0.25">
      <c r="A15" s="10">
        <v>45976</v>
      </c>
      <c r="B15" s="11">
        <v>2</v>
      </c>
      <c r="C15" s="6">
        <v>6</v>
      </c>
      <c r="D15" s="6">
        <v>2</v>
      </c>
      <c r="E15" s="56">
        <v>9</v>
      </c>
      <c r="F15" s="56">
        <v>9</v>
      </c>
      <c r="G15" s="56">
        <v>9</v>
      </c>
      <c r="H15" s="56">
        <v>10</v>
      </c>
      <c r="I15" s="6">
        <f t="shared" si="0"/>
        <v>9.0499999999999989</v>
      </c>
      <c r="J15" s="43"/>
    </row>
    <row r="16" spans="1:10" ht="12.75" customHeight="1" x14ac:dyDescent="0.25">
      <c r="A16" s="10">
        <v>45983</v>
      </c>
      <c r="B16" s="11">
        <v>1</v>
      </c>
      <c r="C16" s="6">
        <v>7</v>
      </c>
      <c r="D16" s="6">
        <v>1</v>
      </c>
      <c r="E16" s="57">
        <v>10</v>
      </c>
      <c r="F16" s="57">
        <v>10</v>
      </c>
      <c r="G16" s="57">
        <v>10</v>
      </c>
      <c r="H16" s="57">
        <v>10</v>
      </c>
      <c r="I16" s="6">
        <f t="shared" si="0"/>
        <v>10</v>
      </c>
      <c r="J16" s="43"/>
    </row>
    <row r="17" spans="1:10" ht="12.75" customHeight="1" x14ac:dyDescent="0.25">
      <c r="A17" s="10">
        <v>45984</v>
      </c>
      <c r="B17" s="11">
        <v>1</v>
      </c>
      <c r="C17" s="6">
        <v>7</v>
      </c>
      <c r="D17" s="6">
        <v>2</v>
      </c>
      <c r="E17" s="57">
        <v>10</v>
      </c>
      <c r="F17" s="57">
        <v>10</v>
      </c>
      <c r="G17" s="57">
        <v>10</v>
      </c>
      <c r="H17" s="57">
        <v>10</v>
      </c>
      <c r="J17" s="43" t="s">
        <v>140</v>
      </c>
    </row>
    <row r="18" spans="1:10" x14ac:dyDescent="0.25">
      <c r="A18" s="10">
        <v>45990</v>
      </c>
      <c r="B18" s="11">
        <v>2</v>
      </c>
      <c r="C18" s="6">
        <v>8</v>
      </c>
      <c r="D18" s="6" t="s">
        <v>41</v>
      </c>
      <c r="E18" s="58">
        <v>9</v>
      </c>
      <c r="F18" s="58">
        <v>9</v>
      </c>
      <c r="G18" s="58">
        <v>9</v>
      </c>
      <c r="H18" s="58">
        <v>10</v>
      </c>
      <c r="I18" s="6">
        <f t="shared" si="0"/>
        <v>9.0499999999999989</v>
      </c>
      <c r="J18" s="43"/>
    </row>
    <row r="19" spans="1:10" x14ac:dyDescent="0.25">
      <c r="A19" s="10">
        <v>45997</v>
      </c>
      <c r="B19" s="11">
        <v>1</v>
      </c>
      <c r="C19" s="6">
        <v>9</v>
      </c>
      <c r="D19" s="6" t="s">
        <v>41</v>
      </c>
      <c r="E19" s="58">
        <v>7</v>
      </c>
      <c r="F19" s="58">
        <v>10</v>
      </c>
      <c r="G19" s="58">
        <v>10</v>
      </c>
      <c r="H19" s="58">
        <v>10</v>
      </c>
      <c r="I19" s="6">
        <f t="shared" si="0"/>
        <v>8.1999999999999993</v>
      </c>
      <c r="J19" s="43"/>
    </row>
    <row r="20" spans="1:10" x14ac:dyDescent="0.25">
      <c r="A20" s="10">
        <v>46004</v>
      </c>
      <c r="B20" s="11">
        <v>1</v>
      </c>
      <c r="C20" s="6">
        <v>10</v>
      </c>
      <c r="D20" s="6" t="s">
        <v>41</v>
      </c>
      <c r="E20" s="58">
        <v>9</v>
      </c>
      <c r="F20" s="58">
        <v>9</v>
      </c>
      <c r="G20" s="58">
        <v>10</v>
      </c>
      <c r="H20" s="58">
        <v>10</v>
      </c>
      <c r="I20" s="6">
        <f t="shared" si="0"/>
        <v>9.1499999999999986</v>
      </c>
      <c r="J20" s="43"/>
    </row>
    <row r="21" spans="1:10" x14ac:dyDescent="0.25">
      <c r="A21" s="10">
        <v>46011</v>
      </c>
      <c r="B21" s="11">
        <v>2</v>
      </c>
      <c r="C21" s="6">
        <v>11</v>
      </c>
      <c r="D21" s="6" t="s">
        <v>41</v>
      </c>
      <c r="E21" s="56">
        <v>8</v>
      </c>
      <c r="F21" s="56">
        <v>9</v>
      </c>
      <c r="G21" s="56">
        <v>10</v>
      </c>
      <c r="H21" s="56">
        <v>10</v>
      </c>
      <c r="I21" s="6">
        <f t="shared" si="0"/>
        <v>8.5500000000000007</v>
      </c>
      <c r="J21" s="43"/>
    </row>
    <row r="22" spans="1:10" x14ac:dyDescent="0.25">
      <c r="A22" s="10">
        <v>46032</v>
      </c>
      <c r="B22" s="11"/>
      <c r="C22" s="6">
        <v>12</v>
      </c>
      <c r="D22" s="6">
        <v>1</v>
      </c>
      <c r="E22" s="65" t="s">
        <v>138</v>
      </c>
      <c r="F22" s="65" t="s">
        <v>138</v>
      </c>
      <c r="G22" s="65" t="s">
        <v>138</v>
      </c>
      <c r="H22" s="65" t="s">
        <v>138</v>
      </c>
      <c r="J22" s="43" t="s">
        <v>150</v>
      </c>
    </row>
    <row r="23" spans="1:10" x14ac:dyDescent="0.25">
      <c r="A23" s="10">
        <v>46039</v>
      </c>
      <c r="B23" s="11">
        <v>1</v>
      </c>
      <c r="C23" s="6">
        <v>12</v>
      </c>
      <c r="D23" s="6">
        <v>2</v>
      </c>
      <c r="E23" s="56">
        <v>10</v>
      </c>
      <c r="F23" s="56">
        <v>10</v>
      </c>
      <c r="G23" s="56">
        <v>10</v>
      </c>
      <c r="H23" s="56">
        <v>10</v>
      </c>
      <c r="I23" s="6">
        <f t="shared" si="0"/>
        <v>10</v>
      </c>
      <c r="J23" s="43"/>
    </row>
    <row r="24" spans="1:10" x14ac:dyDescent="0.25">
      <c r="A24" s="10">
        <v>46046</v>
      </c>
      <c r="B24" s="11">
        <v>2</v>
      </c>
      <c r="C24" s="6">
        <v>13</v>
      </c>
      <c r="D24" s="6">
        <v>1</v>
      </c>
      <c r="E24" s="56">
        <v>9</v>
      </c>
      <c r="F24" s="56">
        <v>10</v>
      </c>
      <c r="G24" s="56">
        <v>10</v>
      </c>
      <c r="H24" s="56">
        <v>10</v>
      </c>
      <c r="I24" s="6">
        <f t="shared" si="0"/>
        <v>9.3999999999999986</v>
      </c>
      <c r="J24" s="43"/>
    </row>
    <row r="25" spans="1:10" x14ac:dyDescent="0.25">
      <c r="A25" s="10">
        <v>46053</v>
      </c>
      <c r="B25" s="11">
        <v>2</v>
      </c>
      <c r="C25" s="6">
        <v>13</v>
      </c>
      <c r="D25" s="6">
        <v>2</v>
      </c>
      <c r="E25" s="56">
        <v>8</v>
      </c>
      <c r="F25" s="56">
        <v>10</v>
      </c>
      <c r="G25" s="56">
        <v>10</v>
      </c>
      <c r="H25" s="56">
        <v>5</v>
      </c>
      <c r="I25" s="6">
        <f t="shared" si="0"/>
        <v>8.5500000000000007</v>
      </c>
      <c r="J25" s="43"/>
    </row>
    <row r="26" spans="1:10" x14ac:dyDescent="0.25">
      <c r="A26" s="10">
        <v>46060</v>
      </c>
      <c r="B26" s="11"/>
      <c r="C26" s="6">
        <v>14</v>
      </c>
      <c r="D26" s="6">
        <v>1</v>
      </c>
      <c r="E26" s="56"/>
      <c r="F26" s="56"/>
      <c r="G26" s="56"/>
      <c r="H26" s="56"/>
      <c r="I26" s="6">
        <f t="shared" si="0"/>
        <v>0</v>
      </c>
      <c r="J26" s="43"/>
    </row>
    <row r="27" spans="1:10" x14ac:dyDescent="0.25">
      <c r="A27" s="10">
        <v>46061</v>
      </c>
      <c r="B27" s="11"/>
      <c r="C27" s="6">
        <v>14</v>
      </c>
      <c r="D27" s="6">
        <v>2</v>
      </c>
      <c r="E27" s="56"/>
      <c r="F27" s="56"/>
      <c r="G27" s="56"/>
      <c r="H27" s="56"/>
      <c r="I27" s="6">
        <f t="shared" si="0"/>
        <v>0</v>
      </c>
      <c r="J27" s="43"/>
    </row>
    <row r="28" spans="1:10" x14ac:dyDescent="0.25">
      <c r="A28" s="10">
        <v>46067</v>
      </c>
      <c r="B28" s="11"/>
      <c r="C28" s="6">
        <v>15</v>
      </c>
      <c r="D28" s="6">
        <v>1</v>
      </c>
      <c r="E28" s="56"/>
      <c r="F28" s="56"/>
      <c r="G28" s="56"/>
      <c r="H28" s="56"/>
      <c r="I28" s="6">
        <f t="shared" si="0"/>
        <v>0</v>
      </c>
      <c r="J28" s="43"/>
    </row>
    <row r="29" spans="1:10" x14ac:dyDescent="0.25">
      <c r="A29" s="10">
        <v>45709</v>
      </c>
      <c r="B29" s="11"/>
      <c r="C29" s="6">
        <v>15</v>
      </c>
      <c r="D29" s="6">
        <v>2</v>
      </c>
      <c r="E29" s="56"/>
      <c r="F29" s="56"/>
      <c r="G29" s="56"/>
      <c r="H29" s="56"/>
      <c r="I29" s="6">
        <f t="shared" si="0"/>
        <v>0</v>
      </c>
      <c r="J29" s="43"/>
    </row>
    <row r="30" spans="1:10" x14ac:dyDescent="0.25">
      <c r="A30" s="10">
        <v>46081</v>
      </c>
      <c r="B30" s="11"/>
      <c r="C30" s="6">
        <v>16</v>
      </c>
      <c r="D30" s="6">
        <v>1</v>
      </c>
      <c r="E30" s="56"/>
      <c r="F30" s="56"/>
      <c r="G30" s="56"/>
      <c r="H30" s="56"/>
      <c r="I30" s="6">
        <f t="shared" si="0"/>
        <v>0</v>
      </c>
      <c r="J30" s="43"/>
    </row>
    <row r="31" spans="1:10" x14ac:dyDescent="0.25">
      <c r="A31" s="10">
        <v>46088</v>
      </c>
      <c r="B31" s="11"/>
      <c r="C31" s="6">
        <v>16</v>
      </c>
      <c r="D31" s="6">
        <v>2</v>
      </c>
      <c r="E31" s="56"/>
      <c r="F31" s="56"/>
      <c r="G31" s="56"/>
      <c r="H31" s="56"/>
      <c r="I31" s="6">
        <f t="shared" si="0"/>
        <v>0</v>
      </c>
      <c r="J31" s="43"/>
    </row>
    <row r="32" spans="1:10" x14ac:dyDescent="0.25">
      <c r="A32" s="1" t="s">
        <v>14</v>
      </c>
      <c r="E32" s="13"/>
      <c r="F32" s="13"/>
      <c r="G32" s="13"/>
      <c r="H32" s="13"/>
    </row>
    <row r="33" spans="1:13" x14ac:dyDescent="0.25">
      <c r="C33" s="7" t="s">
        <v>35</v>
      </c>
      <c r="E33" s="13">
        <f>SUM(E10:E31)</f>
        <v>127</v>
      </c>
      <c r="F33" s="13">
        <f>SUM(F10:F31)</f>
        <v>135</v>
      </c>
      <c r="G33" s="13">
        <f>SUM(G10:G31)</f>
        <v>138</v>
      </c>
      <c r="H33" s="13">
        <f>SUM(H10:H31)</f>
        <v>130</v>
      </c>
      <c r="I33" s="14">
        <f>0.6*E33+0.25*F33+0.1*G33+0.05*H33</f>
        <v>130.25</v>
      </c>
      <c r="L33" s="2"/>
      <c r="M33" s="2"/>
    </row>
    <row r="34" spans="1:13" x14ac:dyDescent="0.25">
      <c r="A34" s="1" t="s">
        <v>50</v>
      </c>
      <c r="B34" s="12">
        <f>COUNT(E10:E28)</f>
        <v>14</v>
      </c>
      <c r="E34" s="13">
        <f>$B$34</f>
        <v>14</v>
      </c>
      <c r="F34" s="13">
        <f>$B$34</f>
        <v>14</v>
      </c>
      <c r="G34" s="13">
        <f>$B$34</f>
        <v>14</v>
      </c>
      <c r="H34" s="13">
        <f>$B$34</f>
        <v>14</v>
      </c>
      <c r="I34" s="13"/>
    </row>
    <row r="35" spans="1:13" x14ac:dyDescent="0.25">
      <c r="A35" s="1" t="s">
        <v>5</v>
      </c>
      <c r="E35" s="13">
        <f>+E33/($B$34*10)*'Summary All Grounds'!$G$6</f>
        <v>5.4428571428571431</v>
      </c>
      <c r="F35" s="13">
        <f>+F33/($B$34*10)*'Summary All Grounds'!$H$6</f>
        <v>2.4107142857142856</v>
      </c>
      <c r="G35" s="13">
        <f>+G33/($B$34*10)*'Summary All Grounds'!$I$6</f>
        <v>0.98571428571428577</v>
      </c>
      <c r="H35" s="13">
        <f>+H33/($B$34*10)*'Summary All Grounds'!$J$6</f>
        <v>0.4642857142857143</v>
      </c>
      <c r="I35" s="13">
        <f>SUM(E35:H35)</f>
        <v>9.3035714285714288</v>
      </c>
    </row>
    <row r="36" spans="1:13" x14ac:dyDescent="0.25">
      <c r="E36" s="13"/>
      <c r="F36" s="13"/>
      <c r="G36" s="13"/>
      <c r="H36" s="13"/>
      <c r="I36" s="13"/>
    </row>
    <row r="37" spans="1:13" x14ac:dyDescent="0.25">
      <c r="B37" s="6"/>
      <c r="H37" s="15" t="s">
        <v>51</v>
      </c>
      <c r="I37" s="13">
        <f>+I33/B34</f>
        <v>9.3035714285714288</v>
      </c>
      <c r="J37" s="1" t="s">
        <v>52</v>
      </c>
    </row>
    <row r="39" spans="1:13" x14ac:dyDescent="0.25">
      <c r="I39" s="13">
        <f>+I35-I37</f>
        <v>0</v>
      </c>
      <c r="J39" s="1" t="s">
        <v>53</v>
      </c>
    </row>
    <row r="58" spans="1:1" x14ac:dyDescent="0.25">
      <c r="A58" s="10"/>
    </row>
  </sheetData>
  <customSheetViews>
    <customSheetView guid="{B1033906-1AC0-496B-829F-EF4212ECB99D}" showRuler="0">
      <pane ySplit="4" topLeftCell="A5" activePane="bottomLeft" state="frozen"/>
      <selection pane="bottomLeft" activeCell="F26" sqref="F26"/>
      <pageMargins left="0" right="0" top="0" bottom="0" header="0" footer="0"/>
      <pageSetup paperSize="9" scale="96" orientation="landscape" r:id="rId1"/>
      <headerFooter alignWithMargins="0"/>
    </customSheetView>
  </customSheetViews>
  <mergeCells count="1">
    <mergeCell ref="F3:H3"/>
  </mergeCells>
  <phoneticPr fontId="0" type="noConversion"/>
  <pageMargins left="0.19685039370078741" right="0.19685039370078741" top="0.34" bottom="0.47" header="0.51181102362204722" footer="0.51181102362204722"/>
  <pageSetup paperSize="9" orientation="landscape"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Q38"/>
  <sheetViews>
    <sheetView zoomScaleNormal="100" workbookViewId="0">
      <pane ySplit="3" topLeftCell="A4" activePane="bottomLeft" state="frozen"/>
      <selection activeCell="B19" sqref="B19"/>
      <selection pane="bottomLeft" activeCell="I23" sqref="I23"/>
    </sheetView>
  </sheetViews>
  <sheetFormatPr defaultColWidth="9.140625" defaultRowHeight="15" x14ac:dyDescent="0.25"/>
  <cols>
    <col min="1" max="1" width="13.28515625" style="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57</v>
      </c>
      <c r="C2" s="47"/>
      <c r="D2" s="47"/>
      <c r="E2" s="47"/>
      <c r="F2" s="82" t="s">
        <v>28</v>
      </c>
      <c r="G2" s="82"/>
      <c r="H2" s="48">
        <f>+I34</f>
        <v>8.1230769230769226</v>
      </c>
      <c r="I2" s="46"/>
      <c r="J2" s="42"/>
    </row>
    <row r="3" spans="1:17" x14ac:dyDescent="0.25">
      <c r="A3" s="46" t="s">
        <v>29</v>
      </c>
      <c r="B3" s="46" t="s">
        <v>95</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27" si="0">0.6*E7+0.25*F7+0.1*G7+0.05*H7</f>
        <v>0</v>
      </c>
      <c r="J7" s="43"/>
      <c r="O7" s="11"/>
    </row>
    <row r="8" spans="1:17" x14ac:dyDescent="0.25">
      <c r="A8" s="10">
        <v>45934</v>
      </c>
      <c r="B8" s="11" t="s">
        <v>132</v>
      </c>
      <c r="C8" s="6">
        <v>2</v>
      </c>
      <c r="D8" s="6" t="s">
        <v>41</v>
      </c>
      <c r="E8" s="56">
        <v>7</v>
      </c>
      <c r="F8" s="56">
        <v>8</v>
      </c>
      <c r="G8" s="56">
        <v>9</v>
      </c>
      <c r="H8" s="56">
        <v>5</v>
      </c>
      <c r="I8" s="6">
        <f t="shared" si="0"/>
        <v>7.3500000000000005</v>
      </c>
      <c r="J8" s="43"/>
      <c r="O8" s="11"/>
    </row>
    <row r="9" spans="1:17" x14ac:dyDescent="0.25">
      <c r="A9" s="10">
        <v>45941</v>
      </c>
      <c r="B9" s="11">
        <v>4</v>
      </c>
      <c r="C9" s="6">
        <v>3</v>
      </c>
      <c r="D9" s="6" t="s">
        <v>41</v>
      </c>
      <c r="E9" s="56">
        <v>8</v>
      </c>
      <c r="F9" s="56">
        <v>8</v>
      </c>
      <c r="G9" s="56">
        <v>8</v>
      </c>
      <c r="H9" s="56">
        <v>5</v>
      </c>
      <c r="I9" s="6">
        <f t="shared" si="0"/>
        <v>7.85</v>
      </c>
      <c r="J9" s="43"/>
      <c r="O9" s="11"/>
    </row>
    <row r="10" spans="1:17" x14ac:dyDescent="0.25">
      <c r="A10" s="10">
        <v>45948</v>
      </c>
      <c r="B10" s="11">
        <v>3</v>
      </c>
      <c r="C10" s="6">
        <v>4</v>
      </c>
      <c r="D10" s="6">
        <v>1</v>
      </c>
      <c r="E10" s="56">
        <v>8</v>
      </c>
      <c r="F10" s="56">
        <v>8</v>
      </c>
      <c r="G10" s="56">
        <v>9</v>
      </c>
      <c r="H10" s="56">
        <v>10</v>
      </c>
      <c r="I10" s="6">
        <f t="shared" si="0"/>
        <v>8.1999999999999993</v>
      </c>
      <c r="J10" s="43"/>
      <c r="N10" s="10"/>
      <c r="O10" s="11"/>
      <c r="P10" s="6"/>
      <c r="Q10" s="6"/>
    </row>
    <row r="11" spans="1:17" x14ac:dyDescent="0.25">
      <c r="A11" s="10">
        <v>45955</v>
      </c>
      <c r="B11" s="11">
        <v>3</v>
      </c>
      <c r="C11" s="6">
        <v>4</v>
      </c>
      <c r="D11" s="6">
        <v>2</v>
      </c>
      <c r="E11" s="56">
        <v>8</v>
      </c>
      <c r="F11" s="56">
        <v>8</v>
      </c>
      <c r="G11" s="56">
        <v>9</v>
      </c>
      <c r="H11" s="56">
        <v>4</v>
      </c>
      <c r="I11" s="6">
        <f t="shared" si="0"/>
        <v>7.9</v>
      </c>
      <c r="J11" s="43"/>
    </row>
    <row r="12" spans="1:17" x14ac:dyDescent="0.25">
      <c r="A12" s="10">
        <v>45962</v>
      </c>
      <c r="B12" s="11">
        <v>4</v>
      </c>
      <c r="C12" s="6">
        <v>5</v>
      </c>
      <c r="D12" s="6" t="s">
        <v>41</v>
      </c>
      <c r="E12" s="56">
        <v>9</v>
      </c>
      <c r="F12" s="56">
        <v>9</v>
      </c>
      <c r="G12" s="56">
        <v>10</v>
      </c>
      <c r="H12" s="56">
        <v>5</v>
      </c>
      <c r="I12" s="6">
        <f t="shared" si="0"/>
        <v>8.8999999999999986</v>
      </c>
      <c r="J12" s="43"/>
    </row>
    <row r="13" spans="1:17" x14ac:dyDescent="0.25">
      <c r="A13" s="10">
        <v>45969</v>
      </c>
      <c r="B13" s="11">
        <v>4</v>
      </c>
      <c r="C13" s="6">
        <v>6</v>
      </c>
      <c r="D13" s="6">
        <v>1</v>
      </c>
      <c r="E13" s="56">
        <v>8</v>
      </c>
      <c r="F13" s="56">
        <v>8</v>
      </c>
      <c r="G13" s="56">
        <v>7</v>
      </c>
      <c r="H13" s="56">
        <v>9</v>
      </c>
      <c r="I13" s="6">
        <f t="shared" si="0"/>
        <v>7.95</v>
      </c>
      <c r="J13" s="43"/>
    </row>
    <row r="14" spans="1:17" x14ac:dyDescent="0.25">
      <c r="A14" s="10">
        <v>45976</v>
      </c>
      <c r="B14" s="11">
        <v>4</v>
      </c>
      <c r="C14" s="6">
        <v>6</v>
      </c>
      <c r="D14" s="6">
        <v>2</v>
      </c>
      <c r="E14" s="56">
        <v>9</v>
      </c>
      <c r="F14" s="56">
        <v>9</v>
      </c>
      <c r="G14" s="56">
        <v>8</v>
      </c>
      <c r="H14" s="56">
        <v>9</v>
      </c>
      <c r="I14" s="6">
        <f t="shared" si="0"/>
        <v>8.8999999999999986</v>
      </c>
      <c r="J14" s="43"/>
    </row>
    <row r="15" spans="1:17" x14ac:dyDescent="0.25">
      <c r="A15" s="10">
        <v>45983</v>
      </c>
      <c r="B15" s="11">
        <v>3</v>
      </c>
      <c r="C15" s="6">
        <v>7</v>
      </c>
      <c r="D15" s="6" t="s">
        <v>41</v>
      </c>
      <c r="E15" s="12">
        <v>7</v>
      </c>
      <c r="F15" s="12">
        <v>8</v>
      </c>
      <c r="G15" s="12">
        <v>8</v>
      </c>
      <c r="H15" s="12">
        <v>5</v>
      </c>
      <c r="I15" s="6">
        <f t="shared" si="0"/>
        <v>7.25</v>
      </c>
      <c r="J15" s="43"/>
    </row>
    <row r="16" spans="1:17" x14ac:dyDescent="0.25">
      <c r="A16" s="10">
        <v>45990</v>
      </c>
      <c r="B16" s="11">
        <v>3</v>
      </c>
      <c r="C16" s="6">
        <v>8</v>
      </c>
      <c r="D16" s="6" t="s">
        <v>41</v>
      </c>
      <c r="E16" s="57">
        <v>8</v>
      </c>
      <c r="F16" s="57">
        <v>8</v>
      </c>
      <c r="G16" s="57">
        <v>9</v>
      </c>
      <c r="H16" s="57">
        <v>10</v>
      </c>
      <c r="I16" s="6">
        <f t="shared" si="0"/>
        <v>8.1999999999999993</v>
      </c>
      <c r="J16" s="43"/>
    </row>
    <row r="17" spans="1:12" x14ac:dyDescent="0.25">
      <c r="A17" s="10">
        <v>45997</v>
      </c>
      <c r="B17" s="11">
        <v>4</v>
      </c>
      <c r="C17" s="6">
        <v>9</v>
      </c>
      <c r="D17" s="6" t="s">
        <v>41</v>
      </c>
      <c r="E17" s="57">
        <v>8</v>
      </c>
      <c r="F17" s="57">
        <v>8</v>
      </c>
      <c r="G17" s="57">
        <v>8</v>
      </c>
      <c r="H17" s="57">
        <v>5</v>
      </c>
      <c r="I17" s="6">
        <f t="shared" si="0"/>
        <v>7.85</v>
      </c>
      <c r="J17" s="43"/>
    </row>
    <row r="18" spans="1:12" x14ac:dyDescent="0.25">
      <c r="A18" s="10">
        <v>46004</v>
      </c>
      <c r="B18" s="11">
        <v>3</v>
      </c>
      <c r="C18" s="6">
        <v>10</v>
      </c>
      <c r="D18" s="6" t="s">
        <v>41</v>
      </c>
      <c r="E18" s="58">
        <v>8</v>
      </c>
      <c r="F18" s="58">
        <v>8</v>
      </c>
      <c r="G18" s="58">
        <v>8</v>
      </c>
      <c r="H18" s="58">
        <v>10</v>
      </c>
      <c r="I18" s="6">
        <f t="shared" si="0"/>
        <v>8.1</v>
      </c>
      <c r="J18" s="43"/>
    </row>
    <row r="19" spans="1:12" x14ac:dyDescent="0.25">
      <c r="A19" s="10">
        <v>46011</v>
      </c>
      <c r="B19" s="11">
        <v>4</v>
      </c>
      <c r="C19" s="6">
        <v>11</v>
      </c>
      <c r="D19" s="6" t="s">
        <v>41</v>
      </c>
      <c r="E19" s="56">
        <v>8</v>
      </c>
      <c r="F19" s="56">
        <v>8</v>
      </c>
      <c r="G19" s="56">
        <v>8</v>
      </c>
      <c r="H19" s="56">
        <v>10</v>
      </c>
      <c r="I19" s="6">
        <f t="shared" si="0"/>
        <v>8.1</v>
      </c>
      <c r="J19" s="43"/>
    </row>
    <row r="20" spans="1:12" x14ac:dyDescent="0.25">
      <c r="A20" s="10">
        <v>46032</v>
      </c>
      <c r="B20" s="11"/>
      <c r="C20" s="6"/>
      <c r="E20" s="65" t="s">
        <v>138</v>
      </c>
      <c r="F20" s="65" t="s">
        <v>138</v>
      </c>
      <c r="G20" s="65" t="s">
        <v>138</v>
      </c>
      <c r="H20" s="65" t="s">
        <v>138</v>
      </c>
      <c r="J20" s="43" t="s">
        <v>150</v>
      </c>
    </row>
    <row r="21" spans="1:12" x14ac:dyDescent="0.25">
      <c r="A21" s="10">
        <v>46039</v>
      </c>
      <c r="B21" s="11">
        <v>3</v>
      </c>
      <c r="C21" s="6">
        <v>12</v>
      </c>
      <c r="D21" s="6" t="s">
        <v>41</v>
      </c>
      <c r="E21" s="57">
        <v>8</v>
      </c>
      <c r="F21" s="57">
        <v>9</v>
      </c>
      <c r="G21" s="57">
        <v>9</v>
      </c>
      <c r="H21" s="57">
        <v>10</v>
      </c>
      <c r="I21" s="6">
        <f t="shared" si="0"/>
        <v>8.4499999999999993</v>
      </c>
      <c r="J21" s="43"/>
    </row>
    <row r="22" spans="1:12" x14ac:dyDescent="0.25">
      <c r="A22" s="10">
        <v>46046</v>
      </c>
      <c r="B22" s="11">
        <v>4</v>
      </c>
      <c r="C22" s="6">
        <v>13</v>
      </c>
      <c r="D22" s="6">
        <v>1</v>
      </c>
      <c r="E22" s="56">
        <v>8</v>
      </c>
      <c r="F22" s="56">
        <v>7</v>
      </c>
      <c r="G22" s="56">
        <v>9</v>
      </c>
      <c r="H22" s="56">
        <v>10</v>
      </c>
      <c r="I22" s="6">
        <f t="shared" si="0"/>
        <v>7.95</v>
      </c>
      <c r="J22" s="43"/>
    </row>
    <row r="23" spans="1:12" x14ac:dyDescent="0.25">
      <c r="A23" s="10">
        <v>46053</v>
      </c>
      <c r="B23" s="11">
        <v>4</v>
      </c>
      <c r="C23" s="6">
        <v>13</v>
      </c>
      <c r="D23" s="6">
        <v>2</v>
      </c>
      <c r="E23" s="56">
        <v>8</v>
      </c>
      <c r="F23" s="56">
        <v>7</v>
      </c>
      <c r="G23" s="56">
        <v>8</v>
      </c>
      <c r="H23" s="56">
        <v>10</v>
      </c>
      <c r="I23" s="6">
        <f t="shared" si="0"/>
        <v>7.85</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si="0"/>
        <v>0</v>
      </c>
      <c r="J25" s="43"/>
    </row>
    <row r="26" spans="1:12" x14ac:dyDescent="0.25">
      <c r="A26" s="10">
        <v>46074</v>
      </c>
      <c r="B26" s="11"/>
      <c r="C26" s="6">
        <v>15</v>
      </c>
      <c r="D26" s="6">
        <v>2</v>
      </c>
      <c r="E26" s="56"/>
      <c r="F26" s="56"/>
      <c r="G26" s="56"/>
      <c r="H26" s="56"/>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ref="I28" si="1">0.6*E28+0.25*F28+0.1*G28+0.05*H28</f>
        <v>0</v>
      </c>
      <c r="J28" s="43"/>
    </row>
    <row r="29" spans="1:12" x14ac:dyDescent="0.25">
      <c r="A29" s="6"/>
      <c r="B29" s="10"/>
      <c r="C29" s="1"/>
      <c r="D29" s="1"/>
      <c r="E29" s="13"/>
      <c r="F29" s="13"/>
      <c r="G29" s="13"/>
      <c r="H29" s="13"/>
      <c r="I29" s="13"/>
      <c r="J29" s="13"/>
    </row>
    <row r="30" spans="1:12" x14ac:dyDescent="0.25">
      <c r="A30" s="1" t="s">
        <v>35</v>
      </c>
      <c r="C30" s="6"/>
      <c r="E30" s="13">
        <f>SUM(E10:E28)</f>
        <v>105</v>
      </c>
      <c r="F30" s="13">
        <f>SUM(F10:F28)</f>
        <v>105</v>
      </c>
      <c r="G30" s="13">
        <f>SUM(G10:G28)</f>
        <v>110</v>
      </c>
      <c r="H30" s="13">
        <f>SUM(H10:H28)</f>
        <v>107</v>
      </c>
      <c r="I30" s="14">
        <f>0.6*E30+0.25*F30+0.1*G30+0.05*H30</f>
        <v>105.6</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4.8461538461538467</v>
      </c>
      <c r="F32" s="13">
        <f>+F30/($B$31*10)*'Summary All Grounds'!$H$6</f>
        <v>2.0192307692307692</v>
      </c>
      <c r="G32" s="13">
        <f>+G30/($B$31*10)*'Summary All Grounds'!$I$6</f>
        <v>0.84615384615384615</v>
      </c>
      <c r="H32" s="13">
        <f>+H30/($B$31*10)*'Summary All Grounds'!$J$6</f>
        <v>0.41153846153846152</v>
      </c>
      <c r="I32" s="13">
        <f>SUM(E32:H32)</f>
        <v>8.1230769230769226</v>
      </c>
      <c r="J32" s="13"/>
    </row>
    <row r="33" spans="1:12" x14ac:dyDescent="0.25">
      <c r="A33" s="6"/>
      <c r="B33" s="10"/>
      <c r="C33" s="6"/>
      <c r="E33" s="13"/>
      <c r="F33" s="13"/>
      <c r="G33" s="13"/>
      <c r="H33" s="13"/>
      <c r="I33" s="13"/>
      <c r="J33" s="13"/>
    </row>
    <row r="34" spans="1:12" x14ac:dyDescent="0.25">
      <c r="A34" s="6"/>
      <c r="B34" s="10"/>
      <c r="C34" s="6"/>
      <c r="E34" s="6" t="s">
        <v>14</v>
      </c>
      <c r="I34" s="13">
        <f>+I30/B31</f>
        <v>8.1230769230769226</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F22" sqref="F22"/>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999999999999998" bottom="0.4" header="0.51181102362204722" footer="0.51181102362204722"/>
  <pageSetup paperSize="9" orientation="landscape"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3"/>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77</v>
      </c>
      <c r="C2" s="47"/>
      <c r="D2" s="47"/>
      <c r="E2" s="47"/>
      <c r="F2" s="82" t="s">
        <v>28</v>
      </c>
      <c r="G2" s="82"/>
      <c r="H2" s="48">
        <f>+I34</f>
        <v>7.3375000000000004</v>
      </c>
      <c r="I2" s="46"/>
      <c r="J2" s="42"/>
    </row>
    <row r="3" spans="1:17" x14ac:dyDescent="0.25">
      <c r="A3" s="46" t="s">
        <v>29</v>
      </c>
      <c r="B3" s="46" t="s">
        <v>96</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28"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12">
        <v>8</v>
      </c>
      <c r="F9" s="12">
        <v>9</v>
      </c>
      <c r="G9" s="12">
        <v>8</v>
      </c>
      <c r="H9" s="12">
        <v>1</v>
      </c>
      <c r="I9" s="6">
        <f t="shared" si="0"/>
        <v>7.8999999999999995</v>
      </c>
      <c r="J9" s="43"/>
      <c r="O9" s="11"/>
    </row>
    <row r="10" spans="1:17" x14ac:dyDescent="0.25">
      <c r="A10" s="10">
        <v>45948</v>
      </c>
      <c r="B10" s="11"/>
      <c r="C10" s="6">
        <v>4</v>
      </c>
      <c r="D10" s="6">
        <v>1</v>
      </c>
      <c r="E10" s="56"/>
      <c r="F10" s="56"/>
      <c r="G10" s="56"/>
      <c r="H10" s="56"/>
      <c r="I10" s="6">
        <f t="shared" si="0"/>
        <v>0</v>
      </c>
      <c r="J10" s="43"/>
      <c r="N10" s="10"/>
      <c r="O10" s="11"/>
      <c r="P10" s="6"/>
      <c r="Q10" s="6"/>
    </row>
    <row r="11" spans="1:17" x14ac:dyDescent="0.25">
      <c r="A11" s="10">
        <v>45955</v>
      </c>
      <c r="B11" s="11"/>
      <c r="C11" s="6">
        <v>4</v>
      </c>
      <c r="D11" s="6">
        <v>2</v>
      </c>
      <c r="E11" s="56"/>
      <c r="F11" s="56"/>
      <c r="G11" s="56"/>
      <c r="H11" s="56"/>
      <c r="I11" s="6">
        <f t="shared" si="0"/>
        <v>0</v>
      </c>
      <c r="J11" s="43"/>
    </row>
    <row r="12" spans="1:17" x14ac:dyDescent="0.25">
      <c r="A12" s="10">
        <v>45962</v>
      </c>
      <c r="B12" s="11">
        <v>5</v>
      </c>
      <c r="C12" s="6">
        <v>5</v>
      </c>
      <c r="D12" s="6" t="s">
        <v>41</v>
      </c>
      <c r="E12" s="56">
        <v>8</v>
      </c>
      <c r="F12" s="56">
        <v>8</v>
      </c>
      <c r="G12" s="56">
        <v>6</v>
      </c>
      <c r="H12" s="56">
        <v>5</v>
      </c>
      <c r="I12" s="6">
        <f t="shared" si="0"/>
        <v>7.65</v>
      </c>
      <c r="J12" s="43"/>
    </row>
    <row r="13" spans="1:17" x14ac:dyDescent="0.25">
      <c r="A13" s="10">
        <v>45969</v>
      </c>
      <c r="B13" s="11">
        <v>5</v>
      </c>
      <c r="C13" s="6">
        <v>6</v>
      </c>
      <c r="D13" s="6">
        <v>1</v>
      </c>
      <c r="E13" s="56">
        <v>7</v>
      </c>
      <c r="F13" s="56">
        <v>7</v>
      </c>
      <c r="G13" s="56">
        <v>8</v>
      </c>
      <c r="H13" s="56">
        <v>5</v>
      </c>
      <c r="I13" s="6">
        <f t="shared" si="0"/>
        <v>7</v>
      </c>
      <c r="J13" s="43"/>
    </row>
    <row r="14" spans="1:17" x14ac:dyDescent="0.25">
      <c r="A14" s="10">
        <v>45976</v>
      </c>
      <c r="B14" s="11">
        <v>5</v>
      </c>
      <c r="C14" s="6">
        <v>6</v>
      </c>
      <c r="D14" s="6">
        <v>2</v>
      </c>
      <c r="E14" s="56">
        <v>7</v>
      </c>
      <c r="F14" s="56">
        <v>7</v>
      </c>
      <c r="G14" s="56">
        <v>8</v>
      </c>
      <c r="H14" s="56">
        <v>5</v>
      </c>
      <c r="I14" s="6">
        <f t="shared" si="0"/>
        <v>7</v>
      </c>
      <c r="J14" s="43"/>
    </row>
    <row r="15" spans="1:17" x14ac:dyDescent="0.25">
      <c r="A15" s="10">
        <v>45983</v>
      </c>
      <c r="B15" s="11"/>
      <c r="C15" s="6">
        <v>7</v>
      </c>
      <c r="D15" s="6" t="s">
        <v>41</v>
      </c>
      <c r="E15" s="56"/>
      <c r="F15" s="56"/>
      <c r="G15" s="56"/>
      <c r="H15" s="56"/>
      <c r="I15" s="6">
        <f t="shared" si="0"/>
        <v>0</v>
      </c>
      <c r="J15" s="43"/>
    </row>
    <row r="16" spans="1:17" x14ac:dyDescent="0.25">
      <c r="A16" s="10">
        <v>45990</v>
      </c>
      <c r="B16" s="11">
        <v>5</v>
      </c>
      <c r="C16" s="6">
        <v>8</v>
      </c>
      <c r="D16" s="6" t="s">
        <v>41</v>
      </c>
      <c r="E16" s="56">
        <v>7</v>
      </c>
      <c r="F16" s="56">
        <v>7</v>
      </c>
      <c r="G16" s="56">
        <v>6</v>
      </c>
      <c r="H16" s="56">
        <v>6</v>
      </c>
      <c r="I16" s="6">
        <f t="shared" si="0"/>
        <v>6.8500000000000005</v>
      </c>
      <c r="J16" s="43"/>
    </row>
    <row r="17" spans="1:12" x14ac:dyDescent="0.25">
      <c r="A17" s="10">
        <v>45997</v>
      </c>
      <c r="B17" s="11"/>
      <c r="C17" s="6">
        <v>9</v>
      </c>
      <c r="D17" s="6" t="s">
        <v>41</v>
      </c>
      <c r="E17" s="12"/>
      <c r="F17" s="12"/>
      <c r="G17" s="12"/>
      <c r="H17" s="12"/>
      <c r="I17" s="6">
        <f t="shared" si="0"/>
        <v>0</v>
      </c>
      <c r="J17" s="43"/>
    </row>
    <row r="18" spans="1:12" x14ac:dyDescent="0.25">
      <c r="A18" s="10">
        <v>46004</v>
      </c>
      <c r="B18" s="11">
        <v>5</v>
      </c>
      <c r="C18" s="6">
        <v>10</v>
      </c>
      <c r="D18" s="6" t="s">
        <v>41</v>
      </c>
      <c r="E18" s="58">
        <v>7</v>
      </c>
      <c r="F18" s="58">
        <v>7</v>
      </c>
      <c r="G18" s="58">
        <v>7</v>
      </c>
      <c r="H18" s="58">
        <v>5</v>
      </c>
      <c r="I18" s="6">
        <f t="shared" si="0"/>
        <v>6.9</v>
      </c>
      <c r="J18" s="43"/>
    </row>
    <row r="19" spans="1:12" x14ac:dyDescent="0.25">
      <c r="A19" s="10">
        <v>46011</v>
      </c>
      <c r="B19" s="11"/>
      <c r="C19" s="6">
        <v>11</v>
      </c>
      <c r="D19" s="6" t="s">
        <v>41</v>
      </c>
      <c r="E19" s="12"/>
      <c r="F19" s="12"/>
      <c r="G19" s="12"/>
      <c r="H19" s="12"/>
      <c r="I19" s="6">
        <f t="shared" si="0"/>
        <v>0</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12">
        <v>8</v>
      </c>
      <c r="F21" s="12">
        <v>8</v>
      </c>
      <c r="G21" s="12">
        <v>7</v>
      </c>
      <c r="H21" s="12">
        <v>8</v>
      </c>
      <c r="I21" s="6">
        <f t="shared" si="0"/>
        <v>7.9</v>
      </c>
      <c r="J21" s="43"/>
    </row>
    <row r="22" spans="1:12" x14ac:dyDescent="0.25">
      <c r="A22" s="10">
        <v>46046</v>
      </c>
      <c r="B22" s="11">
        <v>5</v>
      </c>
      <c r="C22" s="6">
        <v>13</v>
      </c>
      <c r="D22" s="6">
        <v>1</v>
      </c>
      <c r="E22" s="12">
        <v>8</v>
      </c>
      <c r="F22" s="12">
        <v>7</v>
      </c>
      <c r="G22" s="12">
        <v>9</v>
      </c>
      <c r="H22" s="12">
        <v>5</v>
      </c>
      <c r="I22" s="6">
        <f t="shared" si="0"/>
        <v>7.7</v>
      </c>
      <c r="J22" s="43"/>
    </row>
    <row r="23" spans="1:12" x14ac:dyDescent="0.25">
      <c r="A23" s="10">
        <v>46053</v>
      </c>
      <c r="B23" s="11">
        <v>5</v>
      </c>
      <c r="C23" s="6">
        <v>13</v>
      </c>
      <c r="D23" s="6">
        <v>2</v>
      </c>
      <c r="E23" s="12">
        <v>8</v>
      </c>
      <c r="F23" s="12">
        <v>7</v>
      </c>
      <c r="G23" s="12">
        <v>9</v>
      </c>
      <c r="H23" s="12">
        <v>5</v>
      </c>
      <c r="I23" s="6">
        <f t="shared" si="0"/>
        <v>7.7</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si="0"/>
        <v>0</v>
      </c>
      <c r="J25" s="43"/>
    </row>
    <row r="26" spans="1:12" x14ac:dyDescent="0.25">
      <c r="A26" s="10">
        <v>46074</v>
      </c>
      <c r="B26" s="11"/>
      <c r="C26" s="6">
        <v>15</v>
      </c>
      <c r="D26" s="6">
        <v>2</v>
      </c>
      <c r="E26" s="12"/>
      <c r="F26" s="12"/>
      <c r="G26" s="12"/>
      <c r="H26" s="12"/>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60</v>
      </c>
      <c r="F30" s="13">
        <f>SUM(F10:F28)</f>
        <v>58</v>
      </c>
      <c r="G30" s="13">
        <f>SUM(G10:G28)</f>
        <v>60</v>
      </c>
      <c r="H30" s="13">
        <f>SUM(H10:H28)</f>
        <v>44</v>
      </c>
      <c r="I30" s="14">
        <f>0.6*E30+0.25*F30+0.1*G30+0.05*H30</f>
        <v>58.7</v>
      </c>
      <c r="J30" s="14"/>
    </row>
    <row r="31" spans="1:12" x14ac:dyDescent="0.25">
      <c r="A31" s="1" t="s">
        <v>6</v>
      </c>
      <c r="B31" s="6">
        <f>COUNT(E10:E28)</f>
        <v>8</v>
      </c>
      <c r="C31" s="6"/>
      <c r="E31" s="13">
        <f>$B$31</f>
        <v>8</v>
      </c>
      <c r="F31" s="13">
        <f>$B$31</f>
        <v>8</v>
      </c>
      <c r="G31" s="13">
        <f>$B$31</f>
        <v>8</v>
      </c>
      <c r="H31" s="13">
        <f>$B$31</f>
        <v>8</v>
      </c>
      <c r="I31" s="13"/>
      <c r="J31" s="13"/>
      <c r="L31" s="16"/>
    </row>
    <row r="32" spans="1:12" x14ac:dyDescent="0.25">
      <c r="A32" s="1" t="s">
        <v>5</v>
      </c>
      <c r="C32" s="6"/>
      <c r="E32" s="13">
        <f>+E30/($B$31*10)*'Summary All Grounds'!$G$6</f>
        <v>4.5</v>
      </c>
      <c r="F32" s="13">
        <f>+F30/($B$31*10)*'Summary All Grounds'!$H$6</f>
        <v>1.8125</v>
      </c>
      <c r="G32" s="13">
        <f>+G30/($B$31*10)*'Summary All Grounds'!$I$6</f>
        <v>0.75</v>
      </c>
      <c r="H32" s="13">
        <f>+H30/($B$31*10)*'Summary All Grounds'!$J$6</f>
        <v>0.27500000000000002</v>
      </c>
      <c r="I32" s="13">
        <f>SUM(E32:H32)</f>
        <v>7.3375000000000004</v>
      </c>
      <c r="J32" s="13"/>
    </row>
    <row r="33" spans="1:12" x14ac:dyDescent="0.25">
      <c r="A33" s="6"/>
      <c r="B33" s="10"/>
      <c r="C33" s="6"/>
      <c r="E33" s="13"/>
      <c r="F33" s="13"/>
      <c r="G33" s="13"/>
      <c r="H33" s="13"/>
      <c r="I33" s="13"/>
      <c r="J33" s="13"/>
    </row>
    <row r="34" spans="1:12" x14ac:dyDescent="0.25">
      <c r="A34" s="6"/>
      <c r="B34" s="10"/>
      <c r="C34" s="6"/>
      <c r="E34" s="6" t="s">
        <v>14</v>
      </c>
      <c r="I34" s="13">
        <f>+I30/B31</f>
        <v>7.3375000000000004</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G22" sqref="G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2" bottom="0.31" header="0.51181102362204722" footer="0.51181102362204722"/>
  <pageSetup paperSize="9" orientation="landscape" r:id="rId2"/>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Q38"/>
  <sheetViews>
    <sheetView zoomScaleNormal="100" workbookViewId="0">
      <pane ySplit="6" topLeftCell="A7" activePane="bottomLeft" state="frozen"/>
      <selection pane="bottomLeft" activeCell="I23" sqref="I23"/>
    </sheetView>
  </sheetViews>
  <sheetFormatPr defaultColWidth="9.140625" defaultRowHeight="15" x14ac:dyDescent="0.25"/>
  <cols>
    <col min="1" max="1" width="10"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62</v>
      </c>
      <c r="C2" s="47"/>
      <c r="D2" s="47"/>
      <c r="E2" s="47"/>
      <c r="F2" s="82" t="s">
        <v>28</v>
      </c>
      <c r="G2" s="82"/>
      <c r="H2" s="48">
        <f>+I34</f>
        <v>6.6045454545454554</v>
      </c>
      <c r="I2" s="46"/>
      <c r="J2" s="42"/>
    </row>
    <row r="3" spans="1:17" x14ac:dyDescent="0.25">
      <c r="A3" s="46" t="s">
        <v>29</v>
      </c>
      <c r="B3" s="46" t="s">
        <v>97</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10"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56">
        <v>7</v>
      </c>
      <c r="F9" s="56">
        <v>8</v>
      </c>
      <c r="G9" s="56">
        <v>8</v>
      </c>
      <c r="H9" s="56">
        <v>5</v>
      </c>
      <c r="I9" s="6">
        <f t="shared" si="0"/>
        <v>7.25</v>
      </c>
      <c r="J9" s="43"/>
      <c r="O9" s="11"/>
    </row>
    <row r="10" spans="1:17" x14ac:dyDescent="0.25">
      <c r="A10" s="10">
        <v>45948</v>
      </c>
      <c r="B10" s="11">
        <v>4</v>
      </c>
      <c r="C10" s="6">
        <v>4</v>
      </c>
      <c r="D10" s="6">
        <v>1</v>
      </c>
      <c r="E10" s="56">
        <v>7</v>
      </c>
      <c r="F10" s="56">
        <v>7</v>
      </c>
      <c r="G10" s="56">
        <v>5</v>
      </c>
      <c r="H10" s="56">
        <v>5</v>
      </c>
      <c r="I10" s="6">
        <f t="shared" si="0"/>
        <v>6.7</v>
      </c>
      <c r="J10" s="43"/>
      <c r="N10" s="10"/>
      <c r="O10" s="11"/>
      <c r="P10" s="6"/>
      <c r="Q10" s="6"/>
    </row>
    <row r="11" spans="1:17" x14ac:dyDescent="0.25">
      <c r="A11" s="10">
        <v>45955</v>
      </c>
      <c r="B11" s="11">
        <v>4</v>
      </c>
      <c r="C11" s="6">
        <v>4</v>
      </c>
      <c r="D11" s="6">
        <v>2</v>
      </c>
      <c r="E11" s="56">
        <v>7</v>
      </c>
      <c r="F11" s="56">
        <v>7</v>
      </c>
      <c r="G11" s="56">
        <v>5</v>
      </c>
      <c r="H11" s="56">
        <v>10</v>
      </c>
      <c r="I11" s="6">
        <f t="shared" ref="I11:I28" si="1">0.6*E11+0.25*F11+0.1*G11+0.05*H11</f>
        <v>6.95</v>
      </c>
      <c r="J11" s="43"/>
    </row>
    <row r="12" spans="1:17" x14ac:dyDescent="0.25">
      <c r="A12" s="10">
        <v>45962</v>
      </c>
      <c r="B12" s="11">
        <v>4</v>
      </c>
      <c r="C12" s="6">
        <v>5</v>
      </c>
      <c r="D12" s="6" t="s">
        <v>41</v>
      </c>
      <c r="E12" s="57" t="s">
        <v>138</v>
      </c>
      <c r="F12" s="57" t="s">
        <v>138</v>
      </c>
      <c r="G12" s="57" t="s">
        <v>138</v>
      </c>
      <c r="H12" s="57" t="s">
        <v>138</v>
      </c>
      <c r="J12" s="43" t="s">
        <v>141</v>
      </c>
    </row>
    <row r="13" spans="1:17" x14ac:dyDescent="0.25">
      <c r="A13" s="10">
        <v>45969</v>
      </c>
      <c r="B13" s="11">
        <v>4</v>
      </c>
      <c r="C13" s="6">
        <v>6</v>
      </c>
      <c r="D13" s="6">
        <v>1</v>
      </c>
      <c r="E13" s="56">
        <v>6</v>
      </c>
      <c r="F13" s="56">
        <v>9</v>
      </c>
      <c r="G13" s="56">
        <v>7</v>
      </c>
      <c r="H13" s="56">
        <v>10</v>
      </c>
      <c r="I13" s="6">
        <f t="shared" si="1"/>
        <v>7.05</v>
      </c>
      <c r="J13" s="43"/>
    </row>
    <row r="14" spans="1:17" x14ac:dyDescent="0.25">
      <c r="A14" s="10">
        <v>45976</v>
      </c>
      <c r="B14" s="11">
        <v>4</v>
      </c>
      <c r="C14" s="6">
        <v>6</v>
      </c>
      <c r="D14" s="6">
        <v>2</v>
      </c>
      <c r="E14" s="12">
        <v>8</v>
      </c>
      <c r="F14" s="12">
        <v>9</v>
      </c>
      <c r="G14" s="12">
        <v>7</v>
      </c>
      <c r="H14" s="12">
        <v>10</v>
      </c>
      <c r="I14" s="6">
        <f t="shared" si="1"/>
        <v>8.25</v>
      </c>
      <c r="J14" s="43"/>
    </row>
    <row r="15" spans="1:17" x14ac:dyDescent="0.25">
      <c r="A15" s="10">
        <v>45983</v>
      </c>
      <c r="B15" s="11">
        <v>4</v>
      </c>
      <c r="C15" s="6">
        <v>7</v>
      </c>
      <c r="D15" s="6" t="s">
        <v>41</v>
      </c>
      <c r="E15" s="12">
        <v>7</v>
      </c>
      <c r="F15" s="12">
        <v>5</v>
      </c>
      <c r="G15" s="12">
        <v>5</v>
      </c>
      <c r="H15" s="12">
        <v>8</v>
      </c>
      <c r="I15" s="6">
        <f t="shared" si="1"/>
        <v>6.3500000000000005</v>
      </c>
      <c r="J15" s="43"/>
    </row>
    <row r="16" spans="1:17" x14ac:dyDescent="0.25">
      <c r="A16" s="10">
        <v>45990</v>
      </c>
      <c r="B16" s="11">
        <v>4</v>
      </c>
      <c r="C16" s="6">
        <v>8</v>
      </c>
      <c r="D16" s="6" t="s">
        <v>41</v>
      </c>
      <c r="E16" s="56">
        <v>6</v>
      </c>
      <c r="F16" s="56">
        <v>6</v>
      </c>
      <c r="G16" s="56">
        <v>6</v>
      </c>
      <c r="H16" s="56">
        <v>5</v>
      </c>
      <c r="I16" s="6">
        <f t="shared" si="1"/>
        <v>5.9499999999999993</v>
      </c>
      <c r="J16" s="43"/>
    </row>
    <row r="17" spans="1:12" x14ac:dyDescent="0.25">
      <c r="A17" s="10">
        <v>45997</v>
      </c>
      <c r="B17" s="11">
        <v>5</v>
      </c>
      <c r="C17" s="6">
        <v>9</v>
      </c>
      <c r="D17" s="6" t="s">
        <v>41</v>
      </c>
      <c r="E17" s="58">
        <v>7</v>
      </c>
      <c r="F17" s="58">
        <v>6</v>
      </c>
      <c r="G17" s="58">
        <v>8</v>
      </c>
      <c r="H17" s="58">
        <v>8</v>
      </c>
      <c r="I17" s="6">
        <f t="shared" si="1"/>
        <v>6.9</v>
      </c>
      <c r="J17" s="43"/>
    </row>
    <row r="18" spans="1:12" x14ac:dyDescent="0.25">
      <c r="A18" s="10">
        <v>46004</v>
      </c>
      <c r="B18" s="11">
        <v>5</v>
      </c>
      <c r="C18" s="6">
        <v>10</v>
      </c>
      <c r="D18" s="6" t="s">
        <v>41</v>
      </c>
      <c r="E18" s="38">
        <v>6</v>
      </c>
      <c r="F18" s="38">
        <v>7</v>
      </c>
      <c r="G18" s="38">
        <v>5</v>
      </c>
      <c r="H18" s="38">
        <v>10</v>
      </c>
      <c r="I18" s="6">
        <f t="shared" si="1"/>
        <v>6.35</v>
      </c>
      <c r="J18" s="43"/>
    </row>
    <row r="19" spans="1:12" x14ac:dyDescent="0.25">
      <c r="A19" s="10">
        <v>46011</v>
      </c>
      <c r="B19" s="11">
        <v>5</v>
      </c>
      <c r="C19" s="6">
        <v>11</v>
      </c>
      <c r="D19" s="6" t="s">
        <v>41</v>
      </c>
      <c r="E19" s="12">
        <v>6</v>
      </c>
      <c r="F19" s="12">
        <v>8</v>
      </c>
      <c r="G19" s="12">
        <v>5</v>
      </c>
      <c r="H19" s="12">
        <v>4</v>
      </c>
      <c r="I19" s="6">
        <f t="shared" si="1"/>
        <v>6.3</v>
      </c>
      <c r="J19" s="43"/>
    </row>
    <row r="20" spans="1:12" x14ac:dyDescent="0.25">
      <c r="A20" s="10">
        <v>46032</v>
      </c>
      <c r="B20" s="11"/>
      <c r="C20" s="6"/>
      <c r="E20" s="65" t="s">
        <v>138</v>
      </c>
      <c r="F20" s="65" t="s">
        <v>138</v>
      </c>
      <c r="G20" s="65" t="s">
        <v>138</v>
      </c>
      <c r="H20" s="65" t="s">
        <v>138</v>
      </c>
      <c r="J20" s="43" t="s">
        <v>150</v>
      </c>
    </row>
    <row r="21" spans="1:12" x14ac:dyDescent="0.25">
      <c r="A21" s="10">
        <v>46039</v>
      </c>
      <c r="B21" s="11">
        <v>4</v>
      </c>
      <c r="C21" s="6">
        <v>12</v>
      </c>
      <c r="D21" s="6" t="s">
        <v>41</v>
      </c>
      <c r="E21" s="65" t="s">
        <v>138</v>
      </c>
      <c r="F21" s="65" t="s">
        <v>138</v>
      </c>
      <c r="G21" s="65" t="s">
        <v>138</v>
      </c>
      <c r="H21" s="65" t="s">
        <v>138</v>
      </c>
      <c r="J21" s="43" t="s">
        <v>141</v>
      </c>
    </row>
    <row r="22" spans="1:12" x14ac:dyDescent="0.25">
      <c r="A22" s="10">
        <v>46046</v>
      </c>
      <c r="B22" s="11">
        <v>5</v>
      </c>
      <c r="C22" s="6">
        <v>13</v>
      </c>
      <c r="D22" s="6">
        <v>1</v>
      </c>
      <c r="E22" s="56">
        <v>5</v>
      </c>
      <c r="F22" s="56">
        <v>7</v>
      </c>
      <c r="G22" s="56">
        <v>5</v>
      </c>
      <c r="H22" s="56">
        <v>10</v>
      </c>
      <c r="I22" s="6">
        <f t="shared" si="1"/>
        <v>5.75</v>
      </c>
      <c r="J22" s="43"/>
    </row>
    <row r="23" spans="1:12" x14ac:dyDescent="0.25">
      <c r="A23" s="10">
        <v>46053</v>
      </c>
      <c r="B23" s="11">
        <v>5</v>
      </c>
      <c r="C23" s="6">
        <v>13</v>
      </c>
      <c r="D23" s="6">
        <v>2</v>
      </c>
      <c r="E23" s="56">
        <v>6</v>
      </c>
      <c r="F23" s="56">
        <v>7</v>
      </c>
      <c r="G23" s="56">
        <v>5</v>
      </c>
      <c r="H23" s="56">
        <v>5</v>
      </c>
      <c r="I23" s="6">
        <f t="shared" si="1"/>
        <v>6.1</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71</v>
      </c>
      <c r="F30" s="13">
        <f>SUM(F10:F28)</f>
        <v>78</v>
      </c>
      <c r="G30" s="13">
        <f>SUM(G10:G28)</f>
        <v>63</v>
      </c>
      <c r="H30" s="13">
        <f>SUM(H10:H28)</f>
        <v>85</v>
      </c>
      <c r="I30" s="14">
        <f>0.6*E30+0.25*F30+0.1*G30+0.05*H30</f>
        <v>72.650000000000006</v>
      </c>
      <c r="J30" s="14"/>
    </row>
    <row r="31" spans="1:12" x14ac:dyDescent="0.25">
      <c r="A31" s="1" t="s">
        <v>6</v>
      </c>
      <c r="B31" s="6">
        <f>COUNT(E10:E28)</f>
        <v>11</v>
      </c>
      <c r="C31" s="6"/>
      <c r="E31" s="13">
        <f>$B$31</f>
        <v>11</v>
      </c>
      <c r="F31" s="13">
        <f>$B$31</f>
        <v>11</v>
      </c>
      <c r="G31" s="13">
        <f>$B$31</f>
        <v>11</v>
      </c>
      <c r="H31" s="13">
        <f>$B$31</f>
        <v>11</v>
      </c>
      <c r="I31" s="13"/>
      <c r="J31" s="13"/>
      <c r="L31" s="16"/>
    </row>
    <row r="32" spans="1:12" x14ac:dyDescent="0.25">
      <c r="A32" s="1" t="s">
        <v>5</v>
      </c>
      <c r="C32" s="6"/>
      <c r="E32" s="13">
        <f>+E30/($B$31*10)*'Summary All Grounds'!$G$6</f>
        <v>3.872727272727273</v>
      </c>
      <c r="F32" s="13">
        <f>+F30/($B$31*10)*'Summary All Grounds'!$H$6</f>
        <v>1.7727272727272727</v>
      </c>
      <c r="G32" s="13">
        <f>+G30/($B$31*10)*'Summary All Grounds'!$I$6</f>
        <v>0.57272727272727275</v>
      </c>
      <c r="H32" s="13">
        <f>+H30/($B$31*10)*'Summary All Grounds'!$J$6</f>
        <v>0.38636363636363635</v>
      </c>
      <c r="I32" s="13">
        <f>SUM(E32:H32)</f>
        <v>6.6045454545454554</v>
      </c>
      <c r="J32" s="13"/>
    </row>
    <row r="33" spans="1:12" x14ac:dyDescent="0.25">
      <c r="A33" s="6"/>
      <c r="B33" s="10"/>
      <c r="C33" s="6"/>
      <c r="E33" s="13"/>
      <c r="F33" s="13"/>
      <c r="G33" s="13"/>
      <c r="H33" s="13"/>
      <c r="I33" s="13"/>
      <c r="J33" s="13"/>
    </row>
    <row r="34" spans="1:12" x14ac:dyDescent="0.25">
      <c r="A34" s="6"/>
      <c r="B34" s="10"/>
      <c r="C34" s="6"/>
      <c r="E34" s="6" t="s">
        <v>14</v>
      </c>
      <c r="I34" s="13">
        <f>+I30/B31</f>
        <v>6.6045454545454554</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11" activePane="bottomLeft" state="frozen"/>
      <selection pane="bottomLeft" activeCell="G24" sqref="G24"/>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2" bottom="0.28999999999999998" header="0.51181102362204722" footer="0.51181102362204722"/>
  <pageSetup paperSize="9" orientation="landscape"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dimension ref="A1:Q38"/>
  <sheetViews>
    <sheetView zoomScaleNormal="100" workbookViewId="0">
      <pane ySplit="3" topLeftCell="A4" activePane="bottomLeft" state="frozen"/>
      <selection activeCell="B19" sqref="B19"/>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98</v>
      </c>
      <c r="C2" s="47"/>
      <c r="D2" s="47"/>
      <c r="E2" s="47"/>
      <c r="F2" s="82" t="s">
        <v>28</v>
      </c>
      <c r="G2" s="82"/>
      <c r="H2" s="48">
        <f>+I34</f>
        <v>8.042307692307693</v>
      </c>
      <c r="I2" s="46"/>
      <c r="J2" s="42"/>
    </row>
    <row r="3" spans="1:17" x14ac:dyDescent="0.25">
      <c r="A3" s="46" t="s">
        <v>29</v>
      </c>
      <c r="B3" s="46" t="s">
        <v>99</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49</v>
      </c>
      <c r="E7" s="56">
        <v>8</v>
      </c>
      <c r="F7" s="56">
        <v>8</v>
      </c>
      <c r="G7" s="56">
        <v>7</v>
      </c>
      <c r="H7" s="56">
        <v>10</v>
      </c>
      <c r="I7" s="6">
        <f t="shared" ref="I7:I9" si="0">0.6*E7+0.25*F7+0.1*G7+0.05*H7</f>
        <v>8</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3</v>
      </c>
      <c r="C9" s="6">
        <v>3</v>
      </c>
      <c r="D9" s="6" t="s">
        <v>41</v>
      </c>
      <c r="E9" s="56">
        <v>8</v>
      </c>
      <c r="F9" s="56">
        <v>7</v>
      </c>
      <c r="G9" s="56">
        <v>8</v>
      </c>
      <c r="H9" s="56">
        <v>10</v>
      </c>
      <c r="I9" s="6">
        <f t="shared" si="0"/>
        <v>7.85</v>
      </c>
      <c r="J9" s="43"/>
      <c r="O9" s="11"/>
    </row>
    <row r="10" spans="1:17" x14ac:dyDescent="0.25">
      <c r="A10" s="10">
        <v>45948</v>
      </c>
      <c r="B10" s="11">
        <v>4</v>
      </c>
      <c r="C10" s="6">
        <v>4</v>
      </c>
      <c r="D10" s="6">
        <v>1</v>
      </c>
      <c r="E10" s="56">
        <v>9</v>
      </c>
      <c r="F10" s="56">
        <v>9</v>
      </c>
      <c r="G10" s="56">
        <v>9</v>
      </c>
      <c r="H10" s="56">
        <v>6</v>
      </c>
      <c r="I10" s="6">
        <f t="shared" ref="I10:I28" si="1">0.6*E10+0.25*F10+0.1*G10+0.05*H10</f>
        <v>8.85</v>
      </c>
      <c r="J10" s="43"/>
      <c r="N10" s="10"/>
      <c r="O10" s="11"/>
      <c r="P10" s="6"/>
      <c r="Q10" s="6"/>
    </row>
    <row r="11" spans="1:17" x14ac:dyDescent="0.25">
      <c r="A11" s="10">
        <v>45955</v>
      </c>
      <c r="B11" s="11">
        <v>4</v>
      </c>
      <c r="C11" s="6">
        <v>4</v>
      </c>
      <c r="D11" s="6">
        <v>2</v>
      </c>
      <c r="E11" s="56">
        <v>9</v>
      </c>
      <c r="F11" s="56">
        <v>8</v>
      </c>
      <c r="G11" s="56">
        <v>8</v>
      </c>
      <c r="H11" s="56">
        <v>7</v>
      </c>
      <c r="I11" s="6">
        <f t="shared" si="1"/>
        <v>8.5499999999999989</v>
      </c>
      <c r="J11" s="43"/>
    </row>
    <row r="12" spans="1:17" x14ac:dyDescent="0.25">
      <c r="A12" s="10">
        <v>45962</v>
      </c>
      <c r="B12" s="11">
        <v>3</v>
      </c>
      <c r="C12" s="6">
        <v>5</v>
      </c>
      <c r="D12" s="6" t="s">
        <v>41</v>
      </c>
      <c r="E12" s="56">
        <v>7</v>
      </c>
      <c r="F12" s="56">
        <v>8</v>
      </c>
      <c r="G12" s="56">
        <v>9</v>
      </c>
      <c r="H12" s="56">
        <v>5</v>
      </c>
      <c r="I12" s="6">
        <f t="shared" si="1"/>
        <v>7.3500000000000005</v>
      </c>
      <c r="J12" s="43"/>
    </row>
    <row r="13" spans="1:17" x14ac:dyDescent="0.25">
      <c r="A13" s="10">
        <v>45969</v>
      </c>
      <c r="B13" s="11">
        <v>4</v>
      </c>
      <c r="C13" s="6">
        <v>6</v>
      </c>
      <c r="D13" s="6">
        <v>1</v>
      </c>
      <c r="E13" s="56">
        <v>8</v>
      </c>
      <c r="F13" s="56">
        <v>8</v>
      </c>
      <c r="G13" s="56">
        <v>9</v>
      </c>
      <c r="H13" s="56">
        <v>10</v>
      </c>
      <c r="I13" s="6">
        <f t="shared" si="1"/>
        <v>8.1999999999999993</v>
      </c>
      <c r="J13" s="43"/>
    </row>
    <row r="14" spans="1:17" x14ac:dyDescent="0.25">
      <c r="A14" s="10">
        <v>45976</v>
      </c>
      <c r="B14" s="11">
        <v>4</v>
      </c>
      <c r="C14" s="6">
        <v>6</v>
      </c>
      <c r="D14" s="6">
        <v>2</v>
      </c>
      <c r="E14" s="56">
        <v>8</v>
      </c>
      <c r="F14" s="56">
        <v>9</v>
      </c>
      <c r="G14" s="56">
        <v>9</v>
      </c>
      <c r="H14" s="56">
        <v>5</v>
      </c>
      <c r="I14" s="6">
        <f t="shared" si="1"/>
        <v>8.1999999999999993</v>
      </c>
      <c r="J14" s="43"/>
    </row>
    <row r="15" spans="1:17" x14ac:dyDescent="0.25">
      <c r="A15" s="10">
        <v>45983</v>
      </c>
      <c r="B15" s="11">
        <v>3</v>
      </c>
      <c r="C15" s="6">
        <v>7</v>
      </c>
      <c r="D15" s="6" t="s">
        <v>41</v>
      </c>
      <c r="E15" s="56">
        <v>7</v>
      </c>
      <c r="F15" s="56">
        <v>8</v>
      </c>
      <c r="G15" s="56">
        <v>7</v>
      </c>
      <c r="H15" s="56">
        <v>10</v>
      </c>
      <c r="I15" s="6">
        <f t="shared" si="1"/>
        <v>7.4</v>
      </c>
      <c r="J15" s="43"/>
    </row>
    <row r="16" spans="1:17" x14ac:dyDescent="0.25">
      <c r="A16" s="10">
        <v>45990</v>
      </c>
      <c r="B16" s="11">
        <v>3</v>
      </c>
      <c r="C16" s="6">
        <v>8</v>
      </c>
      <c r="D16" s="6" t="s">
        <v>41</v>
      </c>
      <c r="E16" s="57">
        <v>8</v>
      </c>
      <c r="F16" s="57">
        <v>8</v>
      </c>
      <c r="G16" s="57">
        <v>6</v>
      </c>
      <c r="H16" s="57">
        <v>5</v>
      </c>
      <c r="I16" s="6">
        <f t="shared" si="1"/>
        <v>7.65</v>
      </c>
      <c r="J16" s="43"/>
    </row>
    <row r="17" spans="1:12" x14ac:dyDescent="0.25">
      <c r="A17" s="10">
        <v>45997</v>
      </c>
      <c r="B17" s="11">
        <v>4</v>
      </c>
      <c r="C17" s="6">
        <v>9</v>
      </c>
      <c r="D17" s="6" t="s">
        <v>41</v>
      </c>
      <c r="E17" s="57">
        <v>8</v>
      </c>
      <c r="F17" s="57">
        <v>8</v>
      </c>
      <c r="G17" s="57">
        <v>7</v>
      </c>
      <c r="H17" s="57">
        <v>5</v>
      </c>
      <c r="I17" s="6">
        <f t="shared" si="1"/>
        <v>7.75</v>
      </c>
      <c r="J17" s="43"/>
    </row>
    <row r="18" spans="1:12" x14ac:dyDescent="0.25">
      <c r="A18" s="10">
        <v>46004</v>
      </c>
      <c r="B18" s="11">
        <v>3</v>
      </c>
      <c r="C18" s="6">
        <v>10</v>
      </c>
      <c r="D18" s="6" t="s">
        <v>41</v>
      </c>
      <c r="E18" s="58">
        <v>8</v>
      </c>
      <c r="F18" s="58">
        <v>7</v>
      </c>
      <c r="G18" s="58">
        <v>7</v>
      </c>
      <c r="H18" s="58">
        <v>5</v>
      </c>
      <c r="I18" s="6">
        <f t="shared" si="1"/>
        <v>7.5</v>
      </c>
      <c r="J18" s="43"/>
    </row>
    <row r="19" spans="1:12" x14ac:dyDescent="0.25">
      <c r="A19" s="10">
        <v>46011</v>
      </c>
      <c r="B19" s="11">
        <v>4</v>
      </c>
      <c r="C19" s="6">
        <v>11</v>
      </c>
      <c r="D19" s="6" t="s">
        <v>41</v>
      </c>
      <c r="E19" s="56">
        <v>10</v>
      </c>
      <c r="F19" s="56">
        <v>7</v>
      </c>
      <c r="G19" s="56">
        <v>10</v>
      </c>
      <c r="H19" s="56">
        <v>5</v>
      </c>
      <c r="I19" s="6">
        <f t="shared" si="1"/>
        <v>9</v>
      </c>
      <c r="J19" s="43"/>
    </row>
    <row r="20" spans="1:12" x14ac:dyDescent="0.25">
      <c r="A20" s="10">
        <v>46032</v>
      </c>
      <c r="B20" s="11"/>
      <c r="C20" s="6"/>
      <c r="E20" s="65" t="s">
        <v>138</v>
      </c>
      <c r="F20" s="65" t="s">
        <v>138</v>
      </c>
      <c r="G20" s="65" t="s">
        <v>138</v>
      </c>
      <c r="H20" s="65" t="s">
        <v>138</v>
      </c>
      <c r="J20" s="43" t="s">
        <v>150</v>
      </c>
    </row>
    <row r="21" spans="1:12" x14ac:dyDescent="0.25">
      <c r="A21" s="10">
        <v>46039</v>
      </c>
      <c r="B21" s="11">
        <v>4</v>
      </c>
      <c r="C21" s="6">
        <v>12</v>
      </c>
      <c r="D21" s="6" t="s">
        <v>41</v>
      </c>
      <c r="E21" s="56">
        <v>9</v>
      </c>
      <c r="F21" s="56">
        <v>8</v>
      </c>
      <c r="G21" s="56">
        <v>9</v>
      </c>
      <c r="H21" s="56">
        <v>10</v>
      </c>
      <c r="I21" s="6">
        <f t="shared" si="1"/>
        <v>8.7999999999999989</v>
      </c>
      <c r="J21" s="43"/>
    </row>
    <row r="22" spans="1:12" x14ac:dyDescent="0.25">
      <c r="A22" s="10">
        <v>46046</v>
      </c>
      <c r="B22" s="11">
        <v>3</v>
      </c>
      <c r="C22" s="6">
        <v>13</v>
      </c>
      <c r="D22" s="6">
        <v>1</v>
      </c>
      <c r="E22" s="56">
        <v>5</v>
      </c>
      <c r="F22" s="56">
        <v>10</v>
      </c>
      <c r="G22" s="56">
        <v>10</v>
      </c>
      <c r="H22" s="56">
        <v>5</v>
      </c>
      <c r="I22" s="6">
        <f t="shared" si="1"/>
        <v>6.75</v>
      </c>
      <c r="J22" s="43"/>
    </row>
    <row r="23" spans="1:12" x14ac:dyDescent="0.25">
      <c r="A23" s="10">
        <v>46053</v>
      </c>
      <c r="B23" s="11">
        <v>3</v>
      </c>
      <c r="C23" s="6">
        <v>13</v>
      </c>
      <c r="D23" s="6">
        <v>2</v>
      </c>
      <c r="E23" s="56">
        <v>8</v>
      </c>
      <c r="F23" s="56">
        <v>10</v>
      </c>
      <c r="G23" s="56">
        <v>10</v>
      </c>
      <c r="H23" s="56">
        <v>5</v>
      </c>
      <c r="I23" s="6">
        <f t="shared" si="1"/>
        <v>8.5500000000000007</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104</v>
      </c>
      <c r="F30" s="13">
        <f>SUM(F10:F28)</f>
        <v>108</v>
      </c>
      <c r="G30" s="13">
        <f>SUM(G10:G28)</f>
        <v>110</v>
      </c>
      <c r="H30" s="13">
        <f>SUM(H10:H28)</f>
        <v>83</v>
      </c>
      <c r="I30" s="14">
        <f>0.6*E30+0.25*F30+0.1*G30+0.05*H30</f>
        <v>104.55000000000001</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4.8000000000000007</v>
      </c>
      <c r="F32" s="13">
        <f>+F30/($B$31*10)*'Summary All Grounds'!$H$6</f>
        <v>2.0769230769230771</v>
      </c>
      <c r="G32" s="13">
        <f>+G30/($B$31*10)*'Summary All Grounds'!$I$6</f>
        <v>0.84615384615384615</v>
      </c>
      <c r="H32" s="13">
        <f>+H30/($B$31*10)*'Summary All Grounds'!$J$6</f>
        <v>0.31923076923076921</v>
      </c>
      <c r="I32" s="13">
        <f>SUM(E32:H32)</f>
        <v>8.042307692307693</v>
      </c>
      <c r="J32" s="13"/>
    </row>
    <row r="33" spans="1:12" x14ac:dyDescent="0.25">
      <c r="A33" s="6"/>
      <c r="B33" s="10"/>
      <c r="C33" s="6"/>
      <c r="E33" s="13"/>
      <c r="F33" s="13"/>
      <c r="G33" s="13"/>
      <c r="H33" s="13"/>
      <c r="I33" s="13"/>
      <c r="J33" s="13"/>
    </row>
    <row r="34" spans="1:12" x14ac:dyDescent="0.25">
      <c r="A34" s="6"/>
      <c r="B34" s="10"/>
      <c r="C34" s="6"/>
      <c r="E34" s="6" t="s">
        <v>14</v>
      </c>
      <c r="I34" s="13">
        <f>+I30/B31</f>
        <v>8.042307692307693</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4" bottom="0.98425196850393704" header="0.51181102362204722" footer="0.51181102362204722"/>
  <pageSetup paperSize="9" orientation="landscape"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dimension ref="A1:M57"/>
  <sheetViews>
    <sheetView zoomScaleNormal="100" workbookViewId="0">
      <pane ySplit="6" topLeftCell="A7" activePane="bottomLeft" state="frozen"/>
      <selection pane="bottomLeft" activeCell="J25" sqref="J25"/>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98</v>
      </c>
      <c r="C2" s="19"/>
      <c r="D2" s="19"/>
      <c r="E2" s="17" t="s">
        <v>46</v>
      </c>
      <c r="F2" s="17"/>
      <c r="G2" s="21">
        <f>+SUM(I10:I29)</f>
        <v>108.89999999999999</v>
      </c>
      <c r="H2" s="17"/>
      <c r="I2" s="20"/>
    </row>
    <row r="3" spans="1:10" x14ac:dyDescent="0.25">
      <c r="A3" s="17" t="s">
        <v>29</v>
      </c>
      <c r="B3" s="17" t="s">
        <v>100</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57"/>
      <c r="F7" s="57"/>
      <c r="G7" s="57"/>
      <c r="H7" s="57"/>
      <c r="I7" s="6">
        <f t="shared" ref="I7:I31" si="0">0.6*E7+0.25*F7+0.1*G7+0.05*H7</f>
        <v>0</v>
      </c>
      <c r="J7" s="43"/>
    </row>
    <row r="8" spans="1:10" x14ac:dyDescent="0.25">
      <c r="A8" s="10">
        <v>45934</v>
      </c>
      <c r="B8" s="11" t="s">
        <v>131</v>
      </c>
      <c r="C8" s="6">
        <v>2</v>
      </c>
      <c r="D8" s="6" t="s">
        <v>41</v>
      </c>
      <c r="E8" s="56">
        <v>8</v>
      </c>
      <c r="F8" s="56">
        <v>7</v>
      </c>
      <c r="G8" s="56">
        <v>8</v>
      </c>
      <c r="H8" s="56">
        <v>10</v>
      </c>
      <c r="I8" s="6">
        <f t="shared" si="0"/>
        <v>7.85</v>
      </c>
      <c r="J8" s="43"/>
    </row>
    <row r="9" spans="1:10" x14ac:dyDescent="0.25">
      <c r="A9" s="10">
        <v>45941</v>
      </c>
      <c r="B9" s="11">
        <v>1</v>
      </c>
      <c r="C9" s="6">
        <v>3</v>
      </c>
      <c r="D9" s="6" t="s">
        <v>41</v>
      </c>
      <c r="E9" s="56">
        <v>7</v>
      </c>
      <c r="F9" s="56">
        <v>8</v>
      </c>
      <c r="G9" s="56">
        <v>8</v>
      </c>
      <c r="H9" s="56">
        <v>10</v>
      </c>
      <c r="I9" s="6">
        <f t="shared" si="0"/>
        <v>7.5</v>
      </c>
      <c r="J9" s="43"/>
    </row>
    <row r="10" spans="1:10" x14ac:dyDescent="0.25">
      <c r="A10" s="10">
        <v>45948</v>
      </c>
      <c r="B10" s="11">
        <v>2</v>
      </c>
      <c r="C10" s="6">
        <v>4</v>
      </c>
      <c r="D10" s="6">
        <v>1</v>
      </c>
      <c r="E10" s="56">
        <v>6</v>
      </c>
      <c r="F10" s="56">
        <v>7</v>
      </c>
      <c r="G10" s="56">
        <v>7</v>
      </c>
      <c r="H10" s="56">
        <v>10</v>
      </c>
      <c r="I10" s="6">
        <f t="shared" si="0"/>
        <v>6.55</v>
      </c>
      <c r="J10" s="43" t="s">
        <v>48</v>
      </c>
    </row>
    <row r="11" spans="1:10" x14ac:dyDescent="0.25">
      <c r="A11" s="10">
        <v>45955</v>
      </c>
      <c r="B11" s="11">
        <v>2</v>
      </c>
      <c r="C11" s="6">
        <v>4</v>
      </c>
      <c r="D11" s="6">
        <v>2</v>
      </c>
      <c r="E11" s="56">
        <v>7</v>
      </c>
      <c r="F11" s="56">
        <v>7</v>
      </c>
      <c r="G11" s="56">
        <v>7</v>
      </c>
      <c r="H11" s="56">
        <v>10</v>
      </c>
      <c r="I11" s="6">
        <f t="shared" si="0"/>
        <v>7.15</v>
      </c>
      <c r="J11" s="43"/>
    </row>
    <row r="12" spans="1:10" x14ac:dyDescent="0.25">
      <c r="A12" s="10">
        <v>45962</v>
      </c>
      <c r="B12" s="11">
        <v>1</v>
      </c>
      <c r="C12" s="6">
        <v>5</v>
      </c>
      <c r="D12" s="6">
        <v>1</v>
      </c>
      <c r="E12" s="56">
        <v>7</v>
      </c>
      <c r="F12" s="56">
        <v>7</v>
      </c>
      <c r="G12" s="56">
        <v>7</v>
      </c>
      <c r="H12" s="56">
        <v>10</v>
      </c>
      <c r="I12" s="6">
        <f t="shared" si="0"/>
        <v>7.15</v>
      </c>
      <c r="J12" s="43"/>
    </row>
    <row r="13" spans="1:10" x14ac:dyDescent="0.25">
      <c r="A13" s="10">
        <v>45963</v>
      </c>
      <c r="B13" s="11">
        <v>1</v>
      </c>
      <c r="C13" s="6">
        <v>5</v>
      </c>
      <c r="D13" s="6">
        <v>2</v>
      </c>
      <c r="E13" s="56">
        <v>6</v>
      </c>
      <c r="F13" s="56">
        <v>7</v>
      </c>
      <c r="G13" s="56">
        <v>7</v>
      </c>
      <c r="H13" s="56">
        <v>10</v>
      </c>
      <c r="J13" s="43" t="s">
        <v>140</v>
      </c>
    </row>
    <row r="14" spans="1:10" x14ac:dyDescent="0.25">
      <c r="A14" s="10">
        <v>45969</v>
      </c>
      <c r="B14" s="11">
        <v>2</v>
      </c>
      <c r="C14" s="6">
        <v>6</v>
      </c>
      <c r="D14" s="6">
        <v>1</v>
      </c>
      <c r="E14" s="56">
        <v>9</v>
      </c>
      <c r="F14" s="56">
        <v>9</v>
      </c>
      <c r="G14" s="56">
        <v>9</v>
      </c>
      <c r="H14" s="56">
        <v>10</v>
      </c>
      <c r="I14" s="6">
        <f t="shared" si="0"/>
        <v>9.0499999999999989</v>
      </c>
      <c r="J14" s="43"/>
    </row>
    <row r="15" spans="1:10" x14ac:dyDescent="0.25">
      <c r="A15" s="10">
        <v>45976</v>
      </c>
      <c r="B15" s="11">
        <v>2</v>
      </c>
      <c r="C15" s="6">
        <v>6</v>
      </c>
      <c r="D15" s="6">
        <v>2</v>
      </c>
      <c r="E15" s="56">
        <v>9</v>
      </c>
      <c r="F15" s="56">
        <v>8</v>
      </c>
      <c r="G15" s="56">
        <v>9</v>
      </c>
      <c r="H15" s="56">
        <v>10</v>
      </c>
      <c r="I15" s="6">
        <f t="shared" si="0"/>
        <v>8.7999999999999989</v>
      </c>
      <c r="J15" s="43"/>
    </row>
    <row r="16" spans="1:10" x14ac:dyDescent="0.25">
      <c r="A16" s="10">
        <v>45983</v>
      </c>
      <c r="B16" s="11">
        <v>1</v>
      </c>
      <c r="C16" s="6">
        <v>7</v>
      </c>
      <c r="D16" s="6">
        <v>1</v>
      </c>
      <c r="E16" s="56">
        <v>5</v>
      </c>
      <c r="F16" s="56">
        <v>8</v>
      </c>
      <c r="G16" s="56">
        <v>7</v>
      </c>
      <c r="H16" s="56">
        <v>10</v>
      </c>
      <c r="I16" s="6">
        <f t="shared" si="0"/>
        <v>6.2</v>
      </c>
      <c r="J16" s="43"/>
    </row>
    <row r="17" spans="1:10" ht="12.6" customHeight="1" x14ac:dyDescent="0.25">
      <c r="A17" s="10">
        <v>45984</v>
      </c>
      <c r="B17" s="11">
        <v>1</v>
      </c>
      <c r="C17" s="6">
        <v>7</v>
      </c>
      <c r="D17" s="6">
        <v>2</v>
      </c>
      <c r="E17" s="56">
        <v>7</v>
      </c>
      <c r="F17" s="56">
        <v>9</v>
      </c>
      <c r="G17" s="56">
        <v>7</v>
      </c>
      <c r="H17" s="56">
        <v>10</v>
      </c>
      <c r="J17" s="43" t="s">
        <v>140</v>
      </c>
    </row>
    <row r="18" spans="1:10" ht="12.75" customHeight="1" x14ac:dyDescent="0.25">
      <c r="A18" s="10">
        <v>45990</v>
      </c>
      <c r="B18" s="11">
        <v>1</v>
      </c>
      <c r="C18" s="6">
        <v>8</v>
      </c>
      <c r="D18" s="6" t="s">
        <v>41</v>
      </c>
      <c r="E18" s="57">
        <v>10</v>
      </c>
      <c r="F18" s="57">
        <v>10</v>
      </c>
      <c r="G18" s="57">
        <v>9</v>
      </c>
      <c r="H18" s="57">
        <v>10</v>
      </c>
      <c r="I18" s="6">
        <f t="shared" si="0"/>
        <v>9.9</v>
      </c>
      <c r="J18" s="43"/>
    </row>
    <row r="19" spans="1:10" x14ac:dyDescent="0.25">
      <c r="A19" s="10">
        <v>45997</v>
      </c>
      <c r="B19" s="11">
        <v>2</v>
      </c>
      <c r="C19" s="6">
        <v>9</v>
      </c>
      <c r="D19" s="6" t="s">
        <v>41</v>
      </c>
      <c r="E19" s="58">
        <v>8</v>
      </c>
      <c r="F19" s="58">
        <v>9</v>
      </c>
      <c r="G19" s="58">
        <v>10</v>
      </c>
      <c r="H19" s="58">
        <v>10</v>
      </c>
      <c r="I19" s="6">
        <f t="shared" si="0"/>
        <v>8.5500000000000007</v>
      </c>
      <c r="J19" s="43"/>
    </row>
    <row r="20" spans="1:10" x14ac:dyDescent="0.25">
      <c r="A20" s="10">
        <v>46004</v>
      </c>
      <c r="B20" s="11">
        <v>1</v>
      </c>
      <c r="C20" s="6">
        <v>10</v>
      </c>
      <c r="D20" s="6" t="s">
        <v>41</v>
      </c>
      <c r="E20" s="38">
        <v>10</v>
      </c>
      <c r="F20" s="38">
        <v>10</v>
      </c>
      <c r="G20" s="38">
        <v>10</v>
      </c>
      <c r="H20" s="38">
        <v>10</v>
      </c>
      <c r="I20" s="6">
        <f t="shared" si="0"/>
        <v>10</v>
      </c>
      <c r="J20" s="43"/>
    </row>
    <row r="21" spans="1:10" x14ac:dyDescent="0.25">
      <c r="A21" s="10">
        <v>46011</v>
      </c>
      <c r="B21" s="11">
        <v>2</v>
      </c>
      <c r="C21" s="6">
        <v>11</v>
      </c>
      <c r="D21" s="6" t="s">
        <v>41</v>
      </c>
      <c r="E21" s="58">
        <v>7</v>
      </c>
      <c r="F21" s="58">
        <v>7</v>
      </c>
      <c r="G21" s="58">
        <v>10</v>
      </c>
      <c r="H21" s="58">
        <v>10</v>
      </c>
      <c r="I21" s="6">
        <f t="shared" si="0"/>
        <v>7.45</v>
      </c>
      <c r="J21" s="43"/>
    </row>
    <row r="22" spans="1:10" x14ac:dyDescent="0.25">
      <c r="A22" s="10">
        <v>46032</v>
      </c>
      <c r="B22" s="11"/>
      <c r="E22" s="65" t="s">
        <v>138</v>
      </c>
      <c r="F22" s="65" t="s">
        <v>138</v>
      </c>
      <c r="G22" s="65" t="s">
        <v>138</v>
      </c>
      <c r="H22" s="65" t="s">
        <v>138</v>
      </c>
      <c r="J22" s="43" t="s">
        <v>150</v>
      </c>
    </row>
    <row r="23" spans="1:10" x14ac:dyDescent="0.25">
      <c r="A23" s="10">
        <v>46039</v>
      </c>
      <c r="B23" s="11">
        <v>2</v>
      </c>
      <c r="C23" s="6">
        <v>12</v>
      </c>
      <c r="D23" s="6" t="s">
        <v>41</v>
      </c>
      <c r="E23" s="56">
        <v>10</v>
      </c>
      <c r="F23" s="56">
        <v>10</v>
      </c>
      <c r="G23" s="56">
        <v>10</v>
      </c>
      <c r="H23" s="56">
        <v>10</v>
      </c>
      <c r="I23" s="6">
        <f t="shared" si="0"/>
        <v>10</v>
      </c>
      <c r="J23" s="43"/>
    </row>
    <row r="24" spans="1:10" x14ac:dyDescent="0.25">
      <c r="A24" s="10">
        <v>46046</v>
      </c>
      <c r="B24" s="11">
        <v>1</v>
      </c>
      <c r="C24" s="6">
        <v>13</v>
      </c>
      <c r="D24" s="6">
        <v>1</v>
      </c>
      <c r="E24" s="56">
        <v>9</v>
      </c>
      <c r="F24" s="56">
        <v>9</v>
      </c>
      <c r="G24" s="56">
        <v>9</v>
      </c>
      <c r="H24" s="56">
        <v>10</v>
      </c>
      <c r="I24" s="6">
        <f t="shared" si="0"/>
        <v>9.0499999999999989</v>
      </c>
      <c r="J24" s="43"/>
    </row>
    <row r="25" spans="1:10" x14ac:dyDescent="0.25">
      <c r="A25" s="10">
        <v>46053</v>
      </c>
      <c r="B25" s="11">
        <v>1</v>
      </c>
      <c r="C25" s="6">
        <v>13</v>
      </c>
      <c r="D25" s="6">
        <v>2</v>
      </c>
      <c r="E25" s="56">
        <v>9</v>
      </c>
      <c r="F25" s="56">
        <v>9</v>
      </c>
      <c r="G25" s="56">
        <v>9</v>
      </c>
      <c r="H25" s="56">
        <v>10</v>
      </c>
      <c r="I25" s="6">
        <f t="shared" si="0"/>
        <v>9.0499999999999989</v>
      </c>
      <c r="J25" s="43"/>
    </row>
    <row r="26" spans="1:10" x14ac:dyDescent="0.25">
      <c r="A26" s="10">
        <v>46060</v>
      </c>
      <c r="B26" s="11"/>
      <c r="C26" s="6">
        <v>14</v>
      </c>
      <c r="D26" s="6">
        <v>1</v>
      </c>
      <c r="E26" s="56"/>
      <c r="F26" s="56"/>
      <c r="G26" s="56"/>
      <c r="H26" s="56"/>
      <c r="I26" s="6">
        <f t="shared" si="0"/>
        <v>0</v>
      </c>
      <c r="J26" s="43"/>
    </row>
    <row r="27" spans="1:10" x14ac:dyDescent="0.25">
      <c r="A27" s="10">
        <v>46061</v>
      </c>
      <c r="B27" s="11"/>
      <c r="C27" s="6">
        <v>14</v>
      </c>
      <c r="D27" s="6">
        <v>2</v>
      </c>
      <c r="E27" s="56"/>
      <c r="F27" s="56"/>
      <c r="G27" s="56"/>
      <c r="H27" s="56"/>
      <c r="I27" s="6">
        <f t="shared" si="0"/>
        <v>0</v>
      </c>
      <c r="J27" s="43"/>
    </row>
    <row r="28" spans="1:10" x14ac:dyDescent="0.25">
      <c r="A28" s="10">
        <v>46067</v>
      </c>
      <c r="B28" s="11"/>
      <c r="C28" s="6">
        <v>15</v>
      </c>
      <c r="D28" s="6">
        <v>1</v>
      </c>
      <c r="E28" s="56"/>
      <c r="F28" s="56"/>
      <c r="G28" s="56"/>
      <c r="H28" s="56"/>
      <c r="I28" s="6">
        <f t="shared" si="0"/>
        <v>0</v>
      </c>
      <c r="J28" s="43"/>
    </row>
    <row r="29" spans="1:10" x14ac:dyDescent="0.25">
      <c r="A29" s="10">
        <v>45709</v>
      </c>
      <c r="B29" s="11"/>
      <c r="C29" s="6">
        <v>15</v>
      </c>
      <c r="D29" s="6">
        <v>2</v>
      </c>
      <c r="E29" s="12"/>
      <c r="F29" s="12"/>
      <c r="G29" s="12"/>
      <c r="H29" s="12"/>
      <c r="I29" s="6">
        <f t="shared" si="0"/>
        <v>0</v>
      </c>
      <c r="J29" s="43"/>
    </row>
    <row r="30" spans="1:10" x14ac:dyDescent="0.25">
      <c r="A30" s="10">
        <v>46081</v>
      </c>
      <c r="B30" s="11"/>
      <c r="C30" s="6">
        <v>16</v>
      </c>
      <c r="D30" s="6">
        <v>1</v>
      </c>
      <c r="E30" s="12"/>
      <c r="F30" s="12"/>
      <c r="G30" s="12"/>
      <c r="H30" s="12"/>
      <c r="I30" s="6">
        <f t="shared" si="0"/>
        <v>0</v>
      </c>
      <c r="J30" s="43"/>
    </row>
    <row r="31" spans="1:10" x14ac:dyDescent="0.25">
      <c r="A31" s="10">
        <v>46088</v>
      </c>
      <c r="B31" s="11"/>
      <c r="C31" s="6">
        <v>16</v>
      </c>
      <c r="D31" s="6">
        <v>2</v>
      </c>
      <c r="E31" s="12"/>
      <c r="F31" s="12"/>
      <c r="G31" s="12"/>
      <c r="H31" s="12"/>
      <c r="I31" s="6">
        <f t="shared" si="0"/>
        <v>0</v>
      </c>
      <c r="J31" s="43"/>
    </row>
    <row r="32" spans="1:10" x14ac:dyDescent="0.25">
      <c r="A32" s="1" t="s">
        <v>14</v>
      </c>
      <c r="E32" s="13"/>
      <c r="F32" s="13"/>
      <c r="G32" s="13"/>
      <c r="H32" s="13"/>
    </row>
    <row r="33" spans="1:13" x14ac:dyDescent="0.25">
      <c r="C33" s="7" t="s">
        <v>35</v>
      </c>
      <c r="E33" s="13">
        <f>SUM(E10:E31)</f>
        <v>119</v>
      </c>
      <c r="F33" s="13">
        <f>SUM(F10:F31)</f>
        <v>126</v>
      </c>
      <c r="G33" s="13">
        <f>SUM(G10:G31)</f>
        <v>127</v>
      </c>
      <c r="H33" s="13">
        <f>SUM(H10:H31)</f>
        <v>150</v>
      </c>
      <c r="I33" s="14">
        <f>0.6*E33+0.25*F33+0.1*G33+0.05*H33</f>
        <v>123.1</v>
      </c>
      <c r="L33" s="2"/>
      <c r="M33" s="2"/>
    </row>
    <row r="34" spans="1:13" x14ac:dyDescent="0.25">
      <c r="A34" s="1" t="s">
        <v>50</v>
      </c>
      <c r="B34" s="12">
        <f>COUNT(E10:E29)</f>
        <v>15</v>
      </c>
      <c r="E34" s="13">
        <f>$B$34</f>
        <v>15</v>
      </c>
      <c r="F34" s="13">
        <f>$B$34</f>
        <v>15</v>
      </c>
      <c r="G34" s="13">
        <f>$B$34</f>
        <v>15</v>
      </c>
      <c r="H34" s="13">
        <f>$B$34</f>
        <v>15</v>
      </c>
      <c r="I34" s="13"/>
    </row>
    <row r="35" spans="1:13" x14ac:dyDescent="0.25">
      <c r="A35" s="1" t="s">
        <v>5</v>
      </c>
      <c r="E35" s="13">
        <f>+E33/($B$34*10)*'Summary All Grounds'!$G$6</f>
        <v>4.76</v>
      </c>
      <c r="F35" s="13">
        <f>+F33/($B$34*10)*'Summary All Grounds'!$H$6</f>
        <v>2.1</v>
      </c>
      <c r="G35" s="13">
        <f>+G33/($B$34*10)*'Summary All Grounds'!$I$6</f>
        <v>0.84666666666666668</v>
      </c>
      <c r="H35" s="13">
        <f>+H33/($B$34*10)*'Summary All Grounds'!$J$6</f>
        <v>0.5</v>
      </c>
      <c r="I35" s="13">
        <f>SUM(E35:H35)</f>
        <v>8.206666666666667</v>
      </c>
    </row>
    <row r="36" spans="1:13" x14ac:dyDescent="0.25">
      <c r="E36" s="13"/>
      <c r="F36" s="13"/>
      <c r="G36" s="13"/>
      <c r="H36" s="13"/>
      <c r="I36" s="13"/>
    </row>
    <row r="37" spans="1:13" x14ac:dyDescent="0.25">
      <c r="B37" s="6"/>
      <c r="H37" s="15" t="s">
        <v>51</v>
      </c>
      <c r="I37" s="13">
        <f>+I33/B34</f>
        <v>8.206666666666667</v>
      </c>
      <c r="J37" s="1" t="s">
        <v>52</v>
      </c>
    </row>
    <row r="39" spans="1:13" x14ac:dyDescent="0.25">
      <c r="I39" s="13">
        <f>+I35-I37</f>
        <v>0</v>
      </c>
      <c r="J39" s="1" t="s">
        <v>53</v>
      </c>
    </row>
    <row r="57" spans="1:1" x14ac:dyDescent="0.25">
      <c r="A57" s="10"/>
    </row>
  </sheetData>
  <customSheetViews>
    <customSheetView guid="{B1033906-1AC0-496B-829F-EF4212ECB99D}" showRuler="0">
      <pane ySplit="4" topLeftCell="A11" activePane="bottomLeft" state="frozen"/>
      <selection pane="bottomLeft" activeCell="F22" sqref="F22"/>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4" bottom="0.28999999999999998" header="0.51181102362204722" footer="0.51181102362204722"/>
  <pageSetup paperSize="9" orientation="landscape" r:id="rId2"/>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988A-4C84-4AF5-BA44-A9ECDBDD0497}">
  <dimension ref="A1:Q38"/>
  <sheetViews>
    <sheetView workbookViewId="0">
      <selection activeCell="J21" sqref="J21"/>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74</v>
      </c>
      <c r="C2" s="47"/>
      <c r="D2" s="47"/>
      <c r="E2" s="47"/>
      <c r="F2" s="82" t="s">
        <v>28</v>
      </c>
      <c r="G2" s="82"/>
      <c r="H2" s="48">
        <f>+I34</f>
        <v>7.6136363636363624</v>
      </c>
      <c r="I2" s="46"/>
      <c r="J2" s="42"/>
    </row>
    <row r="3" spans="1:17" x14ac:dyDescent="0.25">
      <c r="A3" s="46" t="s">
        <v>29</v>
      </c>
      <c r="B3" s="46" t="s">
        <v>133</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49</v>
      </c>
      <c r="E7" s="56">
        <v>8</v>
      </c>
      <c r="F7" s="56">
        <v>8</v>
      </c>
      <c r="G7" s="56">
        <v>6</v>
      </c>
      <c r="H7" s="56">
        <v>5</v>
      </c>
      <c r="I7" s="6">
        <f t="shared" ref="I7:I28" si="0">0.6*E7+0.25*F7+0.1*G7+0.05*H7</f>
        <v>7.65</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3</v>
      </c>
      <c r="C9" s="6">
        <v>3</v>
      </c>
      <c r="D9" s="6" t="s">
        <v>41</v>
      </c>
      <c r="E9" s="56">
        <v>7</v>
      </c>
      <c r="F9" s="56">
        <v>7</v>
      </c>
      <c r="G9" s="56">
        <v>7</v>
      </c>
      <c r="H9" s="56">
        <v>5</v>
      </c>
      <c r="I9" s="6">
        <f t="shared" si="0"/>
        <v>6.9</v>
      </c>
      <c r="J9" s="43"/>
      <c r="O9" s="11"/>
    </row>
    <row r="10" spans="1:17" x14ac:dyDescent="0.25">
      <c r="A10" s="10">
        <v>45948</v>
      </c>
      <c r="B10" s="11">
        <v>3</v>
      </c>
      <c r="C10" s="6">
        <v>4</v>
      </c>
      <c r="D10" s="6">
        <v>1</v>
      </c>
      <c r="E10" s="56">
        <v>7</v>
      </c>
      <c r="F10" s="56">
        <v>8</v>
      </c>
      <c r="G10" s="56">
        <v>8</v>
      </c>
      <c r="H10" s="56">
        <v>5</v>
      </c>
      <c r="I10" s="6">
        <f t="shared" si="0"/>
        <v>7.25</v>
      </c>
      <c r="J10" s="43"/>
      <c r="N10" s="10"/>
      <c r="O10" s="11"/>
      <c r="P10" s="6"/>
      <c r="Q10" s="6"/>
    </row>
    <row r="11" spans="1:17" x14ac:dyDescent="0.25">
      <c r="A11" s="10">
        <v>45955</v>
      </c>
      <c r="B11" s="11">
        <v>3</v>
      </c>
      <c r="C11" s="6">
        <v>4</v>
      </c>
      <c r="D11" s="6">
        <v>2</v>
      </c>
      <c r="E11" s="56">
        <v>8</v>
      </c>
      <c r="F11" s="56">
        <v>8</v>
      </c>
      <c r="G11" s="56">
        <v>8</v>
      </c>
      <c r="H11" s="56">
        <v>5</v>
      </c>
      <c r="I11" s="6">
        <f t="shared" si="0"/>
        <v>7.85</v>
      </c>
      <c r="J11" s="43"/>
    </row>
    <row r="12" spans="1:17" x14ac:dyDescent="0.25">
      <c r="A12" s="10">
        <v>45962</v>
      </c>
      <c r="B12" s="11">
        <v>4</v>
      </c>
      <c r="C12" s="6">
        <v>5</v>
      </c>
      <c r="D12" s="6" t="s">
        <v>41</v>
      </c>
      <c r="E12" s="56">
        <v>7</v>
      </c>
      <c r="F12" s="56">
        <v>7</v>
      </c>
      <c r="G12" s="56">
        <v>9</v>
      </c>
      <c r="H12" s="56">
        <v>5</v>
      </c>
      <c r="I12" s="6">
        <f t="shared" si="0"/>
        <v>7.1000000000000005</v>
      </c>
      <c r="J12" s="43"/>
    </row>
    <row r="13" spans="1:17" x14ac:dyDescent="0.25">
      <c r="A13" s="10">
        <v>45969</v>
      </c>
      <c r="B13" s="11">
        <v>3</v>
      </c>
      <c r="C13" s="6">
        <v>6</v>
      </c>
      <c r="D13" s="6">
        <v>1</v>
      </c>
      <c r="E13" s="56">
        <v>7</v>
      </c>
      <c r="F13" s="56">
        <v>8</v>
      </c>
      <c r="G13" s="56">
        <v>9</v>
      </c>
      <c r="H13" s="56">
        <v>5</v>
      </c>
      <c r="I13" s="6">
        <f t="shared" si="0"/>
        <v>7.3500000000000005</v>
      </c>
      <c r="J13" s="43"/>
    </row>
    <row r="14" spans="1:17" x14ac:dyDescent="0.25">
      <c r="A14" s="10">
        <v>45976</v>
      </c>
      <c r="B14" s="11">
        <v>3</v>
      </c>
      <c r="C14" s="6">
        <v>6</v>
      </c>
      <c r="D14" s="6">
        <v>2</v>
      </c>
      <c r="E14" s="56">
        <v>6</v>
      </c>
      <c r="F14" s="56">
        <v>8</v>
      </c>
      <c r="G14" s="56">
        <v>9</v>
      </c>
      <c r="H14" s="56">
        <v>5</v>
      </c>
      <c r="I14" s="6">
        <f t="shared" si="0"/>
        <v>6.75</v>
      </c>
      <c r="J14" s="43"/>
    </row>
    <row r="15" spans="1:17" x14ac:dyDescent="0.25">
      <c r="A15" s="10">
        <v>45983</v>
      </c>
      <c r="B15" s="11">
        <v>4</v>
      </c>
      <c r="C15" s="6">
        <v>7</v>
      </c>
      <c r="D15" s="6" t="s">
        <v>41</v>
      </c>
      <c r="E15" s="56">
        <v>8</v>
      </c>
      <c r="F15" s="56">
        <v>8</v>
      </c>
      <c r="G15" s="56">
        <v>8</v>
      </c>
      <c r="H15" s="56">
        <v>10</v>
      </c>
      <c r="I15" s="6">
        <f t="shared" si="0"/>
        <v>8.1</v>
      </c>
      <c r="J15" s="43"/>
    </row>
    <row r="16" spans="1:17" x14ac:dyDescent="0.25">
      <c r="A16" s="10">
        <v>45990</v>
      </c>
      <c r="B16" s="11">
        <v>3</v>
      </c>
      <c r="C16" s="6">
        <v>8</v>
      </c>
      <c r="D16" s="6" t="s">
        <v>41</v>
      </c>
      <c r="E16" s="57">
        <v>7</v>
      </c>
      <c r="F16" s="57">
        <v>8</v>
      </c>
      <c r="G16" s="57">
        <v>8</v>
      </c>
      <c r="H16" s="57">
        <v>5</v>
      </c>
      <c r="I16" s="6">
        <f t="shared" si="0"/>
        <v>7.25</v>
      </c>
      <c r="J16" s="43"/>
    </row>
    <row r="17" spans="1:12" x14ac:dyDescent="0.25">
      <c r="A17" s="10">
        <v>45997</v>
      </c>
      <c r="B17" s="11">
        <v>3</v>
      </c>
      <c r="C17" s="6">
        <v>9</v>
      </c>
      <c r="D17" s="6" t="s">
        <v>41</v>
      </c>
      <c r="E17" s="57">
        <v>7</v>
      </c>
      <c r="F17" s="57">
        <v>8</v>
      </c>
      <c r="G17" s="57">
        <v>8</v>
      </c>
      <c r="H17" s="57">
        <v>5</v>
      </c>
      <c r="I17" s="6">
        <f t="shared" si="0"/>
        <v>7.25</v>
      </c>
      <c r="J17" s="43"/>
    </row>
    <row r="18" spans="1:12" x14ac:dyDescent="0.25">
      <c r="A18" s="10">
        <v>46004</v>
      </c>
      <c r="B18" s="11">
        <v>4</v>
      </c>
      <c r="C18" s="6">
        <v>10</v>
      </c>
      <c r="D18" s="6" t="s">
        <v>41</v>
      </c>
      <c r="E18" s="38">
        <v>8</v>
      </c>
      <c r="F18" s="38">
        <v>8</v>
      </c>
      <c r="G18" s="38">
        <v>8</v>
      </c>
      <c r="H18" s="38">
        <v>5</v>
      </c>
      <c r="I18" s="6">
        <f t="shared" si="0"/>
        <v>7.85</v>
      </c>
      <c r="J18" s="43"/>
    </row>
    <row r="19" spans="1:12" x14ac:dyDescent="0.25">
      <c r="A19" s="10">
        <v>46011</v>
      </c>
      <c r="B19" s="11">
        <v>4</v>
      </c>
      <c r="C19" s="6">
        <v>11</v>
      </c>
      <c r="D19" s="6" t="s">
        <v>41</v>
      </c>
      <c r="E19" s="58">
        <v>8</v>
      </c>
      <c r="F19" s="58">
        <v>8</v>
      </c>
      <c r="G19" s="58">
        <v>8</v>
      </c>
      <c r="H19" s="58">
        <v>5</v>
      </c>
      <c r="I19" s="6">
        <f t="shared" si="0"/>
        <v>7.85</v>
      </c>
      <c r="J19" s="43"/>
    </row>
    <row r="20" spans="1:12" x14ac:dyDescent="0.25">
      <c r="A20" s="10">
        <v>46032</v>
      </c>
      <c r="B20" s="11"/>
      <c r="C20" s="6"/>
      <c r="E20" s="65" t="s">
        <v>138</v>
      </c>
      <c r="F20" s="65" t="s">
        <v>138</v>
      </c>
      <c r="G20" s="65" t="s">
        <v>138</v>
      </c>
      <c r="H20" s="65" t="s">
        <v>138</v>
      </c>
      <c r="J20" s="43" t="s">
        <v>150</v>
      </c>
    </row>
    <row r="21" spans="1:12" x14ac:dyDescent="0.25">
      <c r="A21" s="10">
        <v>46039</v>
      </c>
      <c r="B21" s="11">
        <v>3</v>
      </c>
      <c r="C21" s="6">
        <v>12</v>
      </c>
      <c r="D21" s="6" t="s">
        <v>41</v>
      </c>
      <c r="E21" s="56">
        <v>9</v>
      </c>
      <c r="F21" s="56">
        <v>9</v>
      </c>
      <c r="G21" s="56">
        <v>10</v>
      </c>
      <c r="H21" s="56">
        <v>10</v>
      </c>
      <c r="I21" s="6">
        <f t="shared" si="0"/>
        <v>9.1499999999999986</v>
      </c>
      <c r="J21" s="43"/>
    </row>
    <row r="22" spans="1:12" x14ac:dyDescent="0.25">
      <c r="A22" s="10">
        <v>46046</v>
      </c>
      <c r="B22" s="11"/>
      <c r="C22" s="6">
        <v>13</v>
      </c>
      <c r="D22" s="6">
        <v>1</v>
      </c>
      <c r="E22" s="56"/>
      <c r="F22" s="56"/>
      <c r="G22" s="56"/>
      <c r="H22" s="56"/>
      <c r="I22" s="6">
        <f t="shared" si="0"/>
        <v>0</v>
      </c>
      <c r="J22" s="43"/>
    </row>
    <row r="23" spans="1:12" x14ac:dyDescent="0.25">
      <c r="A23" s="10">
        <v>46053</v>
      </c>
      <c r="B23" s="11"/>
      <c r="C23" s="6">
        <v>13</v>
      </c>
      <c r="D23" s="6">
        <v>2</v>
      </c>
      <c r="E23" s="56"/>
      <c r="F23" s="56"/>
      <c r="G23" s="56"/>
      <c r="H23" s="56"/>
      <c r="I23" s="6">
        <f t="shared" si="0"/>
        <v>0</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si="0"/>
        <v>0</v>
      </c>
      <c r="J25" s="43"/>
    </row>
    <row r="26" spans="1:12" x14ac:dyDescent="0.25">
      <c r="A26" s="10">
        <v>46074</v>
      </c>
      <c r="B26" s="11"/>
      <c r="C26" s="6">
        <v>15</v>
      </c>
      <c r="D26" s="6">
        <v>2</v>
      </c>
      <c r="E26" s="56"/>
      <c r="F26" s="56"/>
      <c r="G26" s="56"/>
      <c r="H26" s="56"/>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82</v>
      </c>
      <c r="F30" s="13">
        <f>SUM(F10:F28)</f>
        <v>88</v>
      </c>
      <c r="G30" s="13">
        <f>SUM(G10:G28)</f>
        <v>93</v>
      </c>
      <c r="H30" s="13">
        <f>SUM(H10:H28)</f>
        <v>65</v>
      </c>
      <c r="I30" s="14">
        <f>0.6*E30+0.25*F30+0.1*G30+0.05*H30</f>
        <v>83.749999999999986</v>
      </c>
      <c r="J30" s="14"/>
    </row>
    <row r="31" spans="1:12" x14ac:dyDescent="0.25">
      <c r="A31" s="1" t="s">
        <v>6</v>
      </c>
      <c r="B31" s="6">
        <f>COUNT(E10:E28)</f>
        <v>11</v>
      </c>
      <c r="C31" s="6"/>
      <c r="E31" s="13">
        <f>$B$31</f>
        <v>11</v>
      </c>
      <c r="F31" s="13">
        <f>$B$31</f>
        <v>11</v>
      </c>
      <c r="G31" s="13">
        <f>$B$31</f>
        <v>11</v>
      </c>
      <c r="H31" s="13">
        <f>$B$31</f>
        <v>11</v>
      </c>
      <c r="I31" s="13"/>
      <c r="J31" s="13"/>
      <c r="L31" s="16"/>
    </row>
    <row r="32" spans="1:12" x14ac:dyDescent="0.25">
      <c r="A32" s="1" t="s">
        <v>5</v>
      </c>
      <c r="C32" s="6"/>
      <c r="E32" s="13">
        <f>+E30/($B$31*10)*'Summary All Grounds'!$G$6</f>
        <v>4.4727272727272727</v>
      </c>
      <c r="F32" s="13">
        <f>+F30/($B$31*10)*'Summary All Grounds'!$H$6</f>
        <v>2</v>
      </c>
      <c r="G32" s="13">
        <f>+G30/($B$31*10)*'Summary All Grounds'!$I$6</f>
        <v>0.84545454545454546</v>
      </c>
      <c r="H32" s="13">
        <f>+H30/($B$31*10)*'Summary All Grounds'!$J$6</f>
        <v>0.29545454545454547</v>
      </c>
      <c r="I32" s="13">
        <f>SUM(E32:H32)</f>
        <v>7.6136363636363642</v>
      </c>
      <c r="J32" s="13"/>
    </row>
    <row r="33" spans="1:12" x14ac:dyDescent="0.25">
      <c r="A33" s="6"/>
      <c r="B33" s="10"/>
      <c r="C33" s="6"/>
      <c r="E33" s="13"/>
      <c r="F33" s="13"/>
      <c r="G33" s="13"/>
      <c r="H33" s="13"/>
      <c r="I33" s="13"/>
      <c r="J33" s="13"/>
    </row>
    <row r="34" spans="1:12" x14ac:dyDescent="0.25">
      <c r="A34" s="6"/>
      <c r="B34" s="10"/>
      <c r="C34" s="6"/>
      <c r="E34" s="6" t="s">
        <v>14</v>
      </c>
      <c r="I34" s="13">
        <f>+I30/B31</f>
        <v>7.6136363636363624</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mergeCells count="1">
    <mergeCell ref="F2:G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87</v>
      </c>
      <c r="C2" s="47"/>
      <c r="D2" s="47"/>
      <c r="E2" s="47"/>
      <c r="F2" s="82" t="s">
        <v>28</v>
      </c>
      <c r="G2" s="82"/>
      <c r="H2" s="48">
        <f>+I34</f>
        <v>8.4583333333333321</v>
      </c>
      <c r="I2" s="46"/>
      <c r="J2" s="42"/>
    </row>
    <row r="3" spans="1:17" x14ac:dyDescent="0.25">
      <c r="A3" s="46" t="s">
        <v>29</v>
      </c>
      <c r="B3" s="46" t="s">
        <v>101</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19"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3</v>
      </c>
      <c r="C9" s="6">
        <v>3</v>
      </c>
      <c r="D9" s="6" t="s">
        <v>41</v>
      </c>
      <c r="E9" s="56">
        <v>9</v>
      </c>
      <c r="F9" s="56">
        <v>10</v>
      </c>
      <c r="G9" s="56">
        <v>10</v>
      </c>
      <c r="H9" s="56">
        <v>10</v>
      </c>
      <c r="I9" s="6">
        <f t="shared" si="0"/>
        <v>9.3999999999999986</v>
      </c>
      <c r="J9" s="43"/>
      <c r="O9" s="11"/>
    </row>
    <row r="10" spans="1:17" x14ac:dyDescent="0.25">
      <c r="A10" s="10">
        <v>45948</v>
      </c>
      <c r="B10" s="11">
        <v>4</v>
      </c>
      <c r="C10" s="6">
        <v>4</v>
      </c>
      <c r="D10" s="6">
        <v>1</v>
      </c>
      <c r="E10" s="56">
        <v>9</v>
      </c>
      <c r="F10" s="56">
        <v>9</v>
      </c>
      <c r="G10" s="56">
        <v>9</v>
      </c>
      <c r="H10" s="56">
        <v>5</v>
      </c>
      <c r="I10" s="6">
        <f t="shared" si="0"/>
        <v>8.7999999999999989</v>
      </c>
      <c r="J10" s="43"/>
      <c r="N10" s="10"/>
      <c r="O10" s="11"/>
      <c r="P10" s="6"/>
      <c r="Q10" s="6"/>
    </row>
    <row r="11" spans="1:17" x14ac:dyDescent="0.25">
      <c r="A11" s="10">
        <v>45955</v>
      </c>
      <c r="B11" s="11">
        <v>4</v>
      </c>
      <c r="C11" s="6">
        <v>4</v>
      </c>
      <c r="D11" s="6">
        <v>2</v>
      </c>
      <c r="E11" s="56">
        <v>9</v>
      </c>
      <c r="F11" s="56">
        <v>8</v>
      </c>
      <c r="G11" s="56">
        <v>9</v>
      </c>
      <c r="H11" s="56">
        <v>5</v>
      </c>
      <c r="I11" s="6">
        <f t="shared" si="0"/>
        <v>8.5499999999999989</v>
      </c>
      <c r="J11" s="43"/>
    </row>
    <row r="12" spans="1:17" x14ac:dyDescent="0.25">
      <c r="A12" s="10">
        <v>45962</v>
      </c>
      <c r="B12" s="11">
        <v>3</v>
      </c>
      <c r="C12" s="6">
        <v>5</v>
      </c>
      <c r="D12" s="6" t="s">
        <v>41</v>
      </c>
      <c r="E12" s="56">
        <v>8</v>
      </c>
      <c r="F12" s="56">
        <v>8</v>
      </c>
      <c r="G12" s="56">
        <v>7</v>
      </c>
      <c r="H12" s="56">
        <v>10</v>
      </c>
      <c r="I12" s="6">
        <f t="shared" si="0"/>
        <v>8</v>
      </c>
      <c r="J12" s="43"/>
    </row>
    <row r="13" spans="1:17" x14ac:dyDescent="0.25">
      <c r="A13" s="10">
        <v>45969</v>
      </c>
      <c r="B13" s="11">
        <v>3</v>
      </c>
      <c r="C13" s="6">
        <v>6</v>
      </c>
      <c r="D13" s="6">
        <v>1</v>
      </c>
      <c r="E13" s="56">
        <v>8</v>
      </c>
      <c r="F13" s="56">
        <v>8</v>
      </c>
      <c r="G13" s="56">
        <v>8</v>
      </c>
      <c r="H13" s="56">
        <v>10</v>
      </c>
      <c r="I13" s="6">
        <f t="shared" si="0"/>
        <v>8.1</v>
      </c>
      <c r="J13" s="43"/>
    </row>
    <row r="14" spans="1:17" x14ac:dyDescent="0.25">
      <c r="A14" s="10">
        <v>45976</v>
      </c>
      <c r="B14" s="11">
        <v>3</v>
      </c>
      <c r="C14" s="6">
        <v>6</v>
      </c>
      <c r="D14" s="6">
        <v>2</v>
      </c>
      <c r="E14" s="56">
        <v>8</v>
      </c>
      <c r="F14" s="56">
        <v>8</v>
      </c>
      <c r="G14" s="56">
        <v>8</v>
      </c>
      <c r="H14" s="56">
        <v>10</v>
      </c>
      <c r="I14" s="6">
        <f t="shared" si="0"/>
        <v>8.1</v>
      </c>
      <c r="J14" s="43"/>
    </row>
    <row r="15" spans="1:17" x14ac:dyDescent="0.25">
      <c r="A15" s="10">
        <v>45983</v>
      </c>
      <c r="B15" s="11">
        <v>4</v>
      </c>
      <c r="C15" s="6">
        <v>7</v>
      </c>
      <c r="D15" s="6" t="s">
        <v>41</v>
      </c>
      <c r="E15" s="56">
        <v>9</v>
      </c>
      <c r="F15" s="56">
        <v>9</v>
      </c>
      <c r="G15" s="56">
        <v>10</v>
      </c>
      <c r="H15" s="56">
        <v>10</v>
      </c>
      <c r="I15" s="6">
        <f t="shared" si="0"/>
        <v>9.1499999999999986</v>
      </c>
      <c r="J15" s="43"/>
    </row>
    <row r="16" spans="1:17" x14ac:dyDescent="0.25">
      <c r="A16" s="10">
        <v>45990</v>
      </c>
      <c r="B16" s="11">
        <v>3</v>
      </c>
      <c r="C16" s="6">
        <v>8</v>
      </c>
      <c r="D16" s="6" t="s">
        <v>41</v>
      </c>
      <c r="E16" s="57">
        <v>8</v>
      </c>
      <c r="F16" s="57">
        <v>7</v>
      </c>
      <c r="G16" s="57">
        <v>9</v>
      </c>
      <c r="H16" s="57">
        <v>10</v>
      </c>
      <c r="I16" s="6">
        <f t="shared" si="0"/>
        <v>7.95</v>
      </c>
      <c r="J16" s="43"/>
    </row>
    <row r="17" spans="1:12" x14ac:dyDescent="0.25">
      <c r="A17" s="10">
        <v>45997</v>
      </c>
      <c r="B17" s="11">
        <v>4</v>
      </c>
      <c r="C17" s="6">
        <v>9</v>
      </c>
      <c r="D17" s="6" t="s">
        <v>41</v>
      </c>
      <c r="E17" s="57">
        <v>10</v>
      </c>
      <c r="F17" s="57">
        <v>9</v>
      </c>
      <c r="G17" s="57">
        <v>9</v>
      </c>
      <c r="H17" s="57">
        <v>5</v>
      </c>
      <c r="I17" s="6">
        <f t="shared" si="0"/>
        <v>9.4</v>
      </c>
      <c r="J17" s="43"/>
    </row>
    <row r="18" spans="1:12" x14ac:dyDescent="0.25">
      <c r="A18" s="10">
        <v>46004</v>
      </c>
      <c r="B18" s="11">
        <v>4</v>
      </c>
      <c r="C18" s="6">
        <v>10</v>
      </c>
      <c r="D18" s="6" t="s">
        <v>41</v>
      </c>
      <c r="E18" s="38">
        <v>8</v>
      </c>
      <c r="F18" s="38">
        <v>8</v>
      </c>
      <c r="G18" s="38">
        <v>8</v>
      </c>
      <c r="H18" s="38">
        <v>10</v>
      </c>
      <c r="I18" s="6">
        <f t="shared" si="0"/>
        <v>8.1</v>
      </c>
      <c r="J18" s="43"/>
    </row>
    <row r="19" spans="1:12" x14ac:dyDescent="0.25">
      <c r="A19" s="10">
        <v>46011</v>
      </c>
      <c r="B19" s="11">
        <v>3</v>
      </c>
      <c r="C19" s="6">
        <v>11</v>
      </c>
      <c r="D19" s="6" t="s">
        <v>41</v>
      </c>
      <c r="E19" s="58">
        <v>7</v>
      </c>
      <c r="F19" s="58">
        <v>7</v>
      </c>
      <c r="G19" s="58">
        <v>8</v>
      </c>
      <c r="H19" s="58">
        <v>10</v>
      </c>
      <c r="I19" s="6">
        <f t="shared" si="0"/>
        <v>7.25</v>
      </c>
      <c r="J19" s="43"/>
    </row>
    <row r="20" spans="1:12" x14ac:dyDescent="0.25">
      <c r="A20" s="10">
        <v>46032</v>
      </c>
      <c r="B20" s="11"/>
      <c r="C20" s="6"/>
      <c r="E20" s="65" t="s">
        <v>138</v>
      </c>
      <c r="F20" s="65" t="s">
        <v>138</v>
      </c>
      <c r="G20" s="65" t="s">
        <v>138</v>
      </c>
      <c r="H20" s="65" t="s">
        <v>138</v>
      </c>
      <c r="J20" s="43" t="s">
        <v>150</v>
      </c>
    </row>
    <row r="21" spans="1:12" x14ac:dyDescent="0.25">
      <c r="A21" s="10">
        <v>46039</v>
      </c>
      <c r="B21" s="11">
        <v>3</v>
      </c>
      <c r="C21" s="6">
        <v>12</v>
      </c>
      <c r="D21" s="6" t="s">
        <v>41</v>
      </c>
      <c r="E21" s="65" t="s">
        <v>138</v>
      </c>
      <c r="F21" s="65" t="s">
        <v>138</v>
      </c>
      <c r="G21" s="65" t="s">
        <v>138</v>
      </c>
      <c r="H21" s="65" t="s">
        <v>138</v>
      </c>
      <c r="J21" s="43" t="s">
        <v>149</v>
      </c>
    </row>
    <row r="22" spans="1:12" x14ac:dyDescent="0.25">
      <c r="A22" s="10">
        <v>46046</v>
      </c>
      <c r="B22" s="11">
        <v>4</v>
      </c>
      <c r="C22" s="6">
        <v>13</v>
      </c>
      <c r="D22" s="6">
        <v>1</v>
      </c>
      <c r="E22" s="56">
        <v>9</v>
      </c>
      <c r="F22" s="56">
        <v>9</v>
      </c>
      <c r="G22" s="56">
        <v>9</v>
      </c>
      <c r="H22" s="56">
        <v>10</v>
      </c>
      <c r="I22" s="6">
        <f t="shared" ref="I22:I28" si="1">0.6*E22+0.25*F22+0.1*G22+0.05*H22</f>
        <v>9.0499999999999989</v>
      </c>
      <c r="J22" s="43"/>
    </row>
    <row r="23" spans="1:12" x14ac:dyDescent="0.25">
      <c r="A23" s="10">
        <v>46053</v>
      </c>
      <c r="B23" s="11">
        <v>4</v>
      </c>
      <c r="C23" s="6">
        <v>13</v>
      </c>
      <c r="D23" s="6">
        <v>2</v>
      </c>
      <c r="E23" s="56">
        <v>9</v>
      </c>
      <c r="F23" s="56">
        <v>9</v>
      </c>
      <c r="G23" s="56">
        <v>9</v>
      </c>
      <c r="H23" s="56">
        <v>10</v>
      </c>
      <c r="I23" s="6">
        <f t="shared" si="1"/>
        <v>9.0499999999999989</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102</v>
      </c>
      <c r="F30" s="13">
        <f>SUM(F10:F28)</f>
        <v>99</v>
      </c>
      <c r="G30" s="13">
        <f>SUM(G10:G28)</f>
        <v>103</v>
      </c>
      <c r="H30" s="13">
        <f>SUM(H10:H28)</f>
        <v>105</v>
      </c>
      <c r="I30" s="14">
        <f>0.6*E30+0.25*F30+0.1*G30+0.05*H30</f>
        <v>101.49999999999999</v>
      </c>
      <c r="J30" s="14"/>
    </row>
    <row r="31" spans="1:12" x14ac:dyDescent="0.25">
      <c r="A31" s="1" t="s">
        <v>6</v>
      </c>
      <c r="B31" s="6">
        <f>COUNT(E10:E28)</f>
        <v>12</v>
      </c>
      <c r="C31" s="6"/>
      <c r="E31" s="13">
        <f>$B$31</f>
        <v>12</v>
      </c>
      <c r="F31" s="13">
        <f>$B$31</f>
        <v>12</v>
      </c>
      <c r="G31" s="13">
        <f>$B$31</f>
        <v>12</v>
      </c>
      <c r="H31" s="13">
        <f>$B$31</f>
        <v>12</v>
      </c>
      <c r="I31" s="13"/>
      <c r="J31" s="13"/>
      <c r="L31" s="16"/>
    </row>
    <row r="32" spans="1:12" x14ac:dyDescent="0.25">
      <c r="A32" s="1" t="s">
        <v>5</v>
      </c>
      <c r="C32" s="6"/>
      <c r="E32" s="13">
        <f>+E30/($B$31*10)*'Summary All Grounds'!$G$6</f>
        <v>5.0999999999999996</v>
      </c>
      <c r="F32" s="13">
        <f>+F30/($B$31*10)*'Summary All Grounds'!$H$6</f>
        <v>2.0625</v>
      </c>
      <c r="G32" s="13">
        <f>+G30/($B$31*10)*'Summary All Grounds'!$I$6</f>
        <v>0.85833333333333328</v>
      </c>
      <c r="H32" s="13">
        <f>+H30/($B$31*10)*'Summary All Grounds'!$J$6</f>
        <v>0.4375</v>
      </c>
      <c r="I32" s="13">
        <f>SUM(E32:H32)</f>
        <v>8.4583333333333321</v>
      </c>
      <c r="J32" s="13"/>
    </row>
    <row r="33" spans="1:12" x14ac:dyDescent="0.25">
      <c r="A33" s="6"/>
      <c r="B33" s="10"/>
      <c r="C33" s="6"/>
      <c r="E33" s="13"/>
      <c r="F33" s="13"/>
      <c r="G33" s="13"/>
      <c r="H33" s="13"/>
      <c r="I33" s="13"/>
      <c r="J33" s="13"/>
    </row>
    <row r="34" spans="1:12" x14ac:dyDescent="0.25">
      <c r="A34" s="6"/>
      <c r="B34" s="10"/>
      <c r="C34" s="6"/>
      <c r="E34" s="6" t="s">
        <v>14</v>
      </c>
      <c r="I34" s="13">
        <f>+I30/B31</f>
        <v>8.4583333333333321</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fitToPage="1" showRuler="0">
      <pane ySplit="4" topLeftCell="A11" activePane="bottomLeft" state="frozen"/>
      <selection pane="bottomLeft" activeCell="F15" sqref="F15"/>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98</v>
      </c>
      <c r="C2" s="47"/>
      <c r="D2" s="47"/>
      <c r="E2" s="47"/>
      <c r="F2" s="82" t="s">
        <v>28</v>
      </c>
      <c r="G2" s="82"/>
      <c r="H2" s="48">
        <f>+I34</f>
        <v>6.375</v>
      </c>
      <c r="I2" s="46"/>
      <c r="J2" s="42"/>
    </row>
    <row r="3" spans="1:17" x14ac:dyDescent="0.25">
      <c r="A3" s="46" t="s">
        <v>29</v>
      </c>
      <c r="B3" s="46" t="s">
        <v>102</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28"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56">
        <v>8</v>
      </c>
      <c r="F9" s="56">
        <v>9</v>
      </c>
      <c r="G9" s="56">
        <v>7</v>
      </c>
      <c r="H9" s="56">
        <v>5</v>
      </c>
      <c r="I9" s="6">
        <f t="shared" si="0"/>
        <v>8</v>
      </c>
      <c r="J9" s="43"/>
      <c r="O9" s="11"/>
    </row>
    <row r="10" spans="1:17" x14ac:dyDescent="0.25">
      <c r="A10" s="10">
        <v>45948</v>
      </c>
      <c r="B10" s="11"/>
      <c r="C10" s="6">
        <v>4</v>
      </c>
      <c r="D10" s="6">
        <v>1</v>
      </c>
      <c r="E10" s="12"/>
      <c r="F10" s="12"/>
      <c r="G10" s="12"/>
      <c r="H10" s="12"/>
      <c r="I10" s="6">
        <f t="shared" si="0"/>
        <v>0</v>
      </c>
      <c r="J10" s="43"/>
      <c r="N10" s="10"/>
      <c r="O10" s="11"/>
      <c r="P10" s="6"/>
      <c r="Q10" s="6"/>
    </row>
    <row r="11" spans="1:17" x14ac:dyDescent="0.25">
      <c r="A11" s="10">
        <v>45955</v>
      </c>
      <c r="B11" s="11"/>
      <c r="C11" s="6">
        <v>4</v>
      </c>
      <c r="D11" s="6">
        <v>2</v>
      </c>
      <c r="E11" s="12"/>
      <c r="F11" s="12"/>
      <c r="G11" s="12"/>
      <c r="H11" s="12"/>
      <c r="I11" s="6">
        <f t="shared" si="0"/>
        <v>0</v>
      </c>
      <c r="J11" s="43"/>
    </row>
    <row r="12" spans="1:17" x14ac:dyDescent="0.25">
      <c r="A12" s="10">
        <v>45962</v>
      </c>
      <c r="B12" s="11">
        <v>5</v>
      </c>
      <c r="C12" s="6">
        <v>5</v>
      </c>
      <c r="D12" s="6" t="s">
        <v>41</v>
      </c>
      <c r="E12" s="56">
        <v>5</v>
      </c>
      <c r="F12" s="56">
        <v>5</v>
      </c>
      <c r="G12" s="56">
        <v>8</v>
      </c>
      <c r="H12" s="56">
        <v>5</v>
      </c>
      <c r="I12" s="6">
        <f t="shared" si="0"/>
        <v>5.3</v>
      </c>
      <c r="J12" s="43"/>
    </row>
    <row r="13" spans="1:17" x14ac:dyDescent="0.25">
      <c r="A13" s="10">
        <v>45969</v>
      </c>
      <c r="B13" s="11"/>
      <c r="C13" s="6">
        <v>6</v>
      </c>
      <c r="D13" s="6">
        <v>1</v>
      </c>
      <c r="E13" s="56"/>
      <c r="F13" s="56"/>
      <c r="G13" s="56"/>
      <c r="H13" s="56"/>
      <c r="I13" s="6">
        <f t="shared" si="0"/>
        <v>0</v>
      </c>
      <c r="J13" s="43"/>
    </row>
    <row r="14" spans="1:17" x14ac:dyDescent="0.25">
      <c r="A14" s="10">
        <v>45976</v>
      </c>
      <c r="B14" s="11"/>
      <c r="C14" s="6">
        <v>6</v>
      </c>
      <c r="D14" s="6">
        <v>2</v>
      </c>
      <c r="E14" s="12"/>
      <c r="F14" s="12"/>
      <c r="G14" s="12"/>
      <c r="H14" s="12"/>
      <c r="I14" s="6">
        <f t="shared" si="0"/>
        <v>0</v>
      </c>
      <c r="J14" s="43"/>
    </row>
    <row r="15" spans="1:17" x14ac:dyDescent="0.25">
      <c r="A15" s="10">
        <v>45983</v>
      </c>
      <c r="B15" s="11">
        <v>5</v>
      </c>
      <c r="C15" s="6">
        <v>7</v>
      </c>
      <c r="D15" s="6" t="s">
        <v>41</v>
      </c>
      <c r="E15" s="12">
        <v>7</v>
      </c>
      <c r="F15" s="12">
        <v>7</v>
      </c>
      <c r="G15" s="12">
        <v>6</v>
      </c>
      <c r="H15" s="12">
        <v>8</v>
      </c>
      <c r="I15" s="6">
        <f t="shared" si="0"/>
        <v>6.9500000000000011</v>
      </c>
      <c r="J15" s="43"/>
    </row>
    <row r="16" spans="1:17" x14ac:dyDescent="0.25">
      <c r="A16" s="10">
        <v>45990</v>
      </c>
      <c r="B16" s="11">
        <v>5</v>
      </c>
      <c r="C16" s="6">
        <v>8</v>
      </c>
      <c r="D16" s="6" t="s">
        <v>41</v>
      </c>
      <c r="E16" s="56">
        <v>8</v>
      </c>
      <c r="F16" s="56">
        <v>8</v>
      </c>
      <c r="G16" s="56">
        <v>9</v>
      </c>
      <c r="H16" s="56">
        <v>8</v>
      </c>
      <c r="I16" s="6">
        <f t="shared" si="0"/>
        <v>8.1</v>
      </c>
      <c r="J16" s="43"/>
    </row>
    <row r="17" spans="1:12" x14ac:dyDescent="0.25">
      <c r="A17" s="10">
        <v>45997</v>
      </c>
      <c r="B17" s="11"/>
      <c r="C17" s="6">
        <v>9</v>
      </c>
      <c r="D17" s="6" t="s">
        <v>41</v>
      </c>
      <c r="E17" s="12"/>
      <c r="F17" s="12"/>
      <c r="G17" s="12"/>
      <c r="H17" s="12"/>
      <c r="I17" s="6">
        <f t="shared" si="0"/>
        <v>0</v>
      </c>
      <c r="J17" s="43"/>
    </row>
    <row r="18" spans="1:12" x14ac:dyDescent="0.25">
      <c r="A18" s="10">
        <v>46004</v>
      </c>
      <c r="B18" s="11">
        <v>5</v>
      </c>
      <c r="C18" s="6">
        <v>10</v>
      </c>
      <c r="D18" s="6" t="s">
        <v>41</v>
      </c>
      <c r="E18" s="12">
        <v>6</v>
      </c>
      <c r="F18" s="12">
        <v>8</v>
      </c>
      <c r="G18" s="12">
        <v>9</v>
      </c>
      <c r="H18" s="12">
        <v>5</v>
      </c>
      <c r="I18" s="6">
        <f t="shared" si="0"/>
        <v>6.75</v>
      </c>
      <c r="J18" s="43"/>
    </row>
    <row r="19" spans="1:12" x14ac:dyDescent="0.25">
      <c r="A19" s="10">
        <v>46011</v>
      </c>
      <c r="B19" s="11"/>
      <c r="C19" s="6">
        <v>11</v>
      </c>
      <c r="D19" s="6" t="s">
        <v>41</v>
      </c>
      <c r="E19" s="12"/>
      <c r="F19" s="12"/>
      <c r="G19" s="12"/>
      <c r="H19" s="12"/>
      <c r="I19" s="6">
        <f t="shared" si="0"/>
        <v>0</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56"/>
      <c r="F21" s="56"/>
      <c r="G21" s="56"/>
      <c r="H21" s="56"/>
      <c r="I21" s="6">
        <f t="shared" si="0"/>
        <v>0</v>
      </c>
      <c r="J21" s="43"/>
    </row>
    <row r="22" spans="1:12" x14ac:dyDescent="0.25">
      <c r="A22" s="10">
        <v>46046</v>
      </c>
      <c r="B22" s="11">
        <v>5</v>
      </c>
      <c r="C22" s="6">
        <v>13</v>
      </c>
      <c r="D22" s="6">
        <v>1</v>
      </c>
      <c r="E22" s="56">
        <v>4</v>
      </c>
      <c r="F22" s="56">
        <v>3</v>
      </c>
      <c r="G22" s="56">
        <v>10</v>
      </c>
      <c r="H22" s="56">
        <v>5</v>
      </c>
      <c r="I22" s="6">
        <f t="shared" si="0"/>
        <v>4.4000000000000004</v>
      </c>
      <c r="J22" s="43"/>
    </row>
    <row r="23" spans="1:12" x14ac:dyDescent="0.25">
      <c r="A23" s="10">
        <v>46053</v>
      </c>
      <c r="B23" s="11">
        <v>5</v>
      </c>
      <c r="C23" s="6">
        <v>13</v>
      </c>
      <c r="D23" s="6">
        <v>2</v>
      </c>
      <c r="E23" s="12">
        <v>7</v>
      </c>
      <c r="F23" s="12">
        <v>6</v>
      </c>
      <c r="G23" s="12">
        <v>8</v>
      </c>
      <c r="H23" s="12">
        <v>5</v>
      </c>
      <c r="I23" s="6">
        <f t="shared" si="0"/>
        <v>6.75</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si="0"/>
        <v>0</v>
      </c>
      <c r="J25" s="43"/>
    </row>
    <row r="26" spans="1:12" x14ac:dyDescent="0.25">
      <c r="A26" s="10">
        <v>46074</v>
      </c>
      <c r="B26" s="11"/>
      <c r="C26" s="6">
        <v>15</v>
      </c>
      <c r="D26" s="6">
        <v>2</v>
      </c>
      <c r="E26" s="12"/>
      <c r="F26" s="12"/>
      <c r="G26" s="12"/>
      <c r="H26" s="12"/>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37</v>
      </c>
      <c r="F30" s="13">
        <f>SUM(F10:F28)</f>
        <v>37</v>
      </c>
      <c r="G30" s="13">
        <f>SUM(G10:G28)</f>
        <v>50</v>
      </c>
      <c r="H30" s="13">
        <f>SUM(H10:H28)</f>
        <v>36</v>
      </c>
      <c r="I30" s="14">
        <f>0.6*E30+0.25*F30+0.1*G30+0.05*H30</f>
        <v>38.25</v>
      </c>
      <c r="J30" s="14"/>
    </row>
    <row r="31" spans="1:12" x14ac:dyDescent="0.25">
      <c r="A31" s="1" t="s">
        <v>6</v>
      </c>
      <c r="B31" s="6">
        <f>COUNT(E10:E28)</f>
        <v>6</v>
      </c>
      <c r="C31" s="6"/>
      <c r="E31" s="13">
        <f>$B$31</f>
        <v>6</v>
      </c>
      <c r="F31" s="13">
        <f>$B$31</f>
        <v>6</v>
      </c>
      <c r="G31" s="13">
        <f>$B$31</f>
        <v>6</v>
      </c>
      <c r="H31" s="13">
        <f>$B$31</f>
        <v>6</v>
      </c>
      <c r="I31" s="13"/>
      <c r="J31" s="13"/>
      <c r="L31" s="16"/>
    </row>
    <row r="32" spans="1:12" x14ac:dyDescent="0.25">
      <c r="A32" s="1" t="s">
        <v>5</v>
      </c>
      <c r="C32" s="6"/>
      <c r="E32" s="13">
        <f>+E30/($B$31*10)*'Summary All Grounds'!$G$6</f>
        <v>3.7</v>
      </c>
      <c r="F32" s="13">
        <f>+F30/($B$31*10)*'Summary All Grounds'!$H$6</f>
        <v>1.5416666666666667</v>
      </c>
      <c r="G32" s="13">
        <f>+G30/($B$31*10)*'Summary All Grounds'!$I$6</f>
        <v>0.83333333333333337</v>
      </c>
      <c r="H32" s="13">
        <f>+H30/($B$31*10)*'Summary All Grounds'!$J$6</f>
        <v>0.3</v>
      </c>
      <c r="I32" s="13">
        <f>SUM(E32:H32)</f>
        <v>6.375</v>
      </c>
      <c r="J32" s="13"/>
    </row>
    <row r="33" spans="1:12" x14ac:dyDescent="0.25">
      <c r="A33" s="6"/>
      <c r="B33" s="10"/>
      <c r="C33" s="6"/>
      <c r="E33" s="13"/>
      <c r="F33" s="13"/>
      <c r="G33" s="13"/>
      <c r="H33" s="13"/>
      <c r="I33" s="13"/>
      <c r="J33" s="13"/>
    </row>
    <row r="34" spans="1:12" x14ac:dyDescent="0.25">
      <c r="A34" s="6"/>
      <c r="B34" s="10"/>
      <c r="C34" s="6"/>
      <c r="E34" s="6" t="s">
        <v>14</v>
      </c>
      <c r="I34" s="13">
        <f>+I30/B31</f>
        <v>6.375</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mergeCells count="1">
    <mergeCell ref="F2:G2"/>
  </mergeCells>
  <phoneticPr fontId="1" type="noConversion"/>
  <pageMargins left="0.19685039370078741" right="0.19685039370078741" top="0.38"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57"/>
  <sheetViews>
    <sheetView zoomScaleNormal="100" workbookViewId="0">
      <pane ySplit="6" topLeftCell="A7" activePane="bottomLeft" state="frozen"/>
      <selection activeCell="B8" sqref="B8"/>
      <selection pane="bottomLeft" activeCell="I23" sqref="I23"/>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8.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45</v>
      </c>
      <c r="C2" s="19"/>
      <c r="D2" s="19"/>
      <c r="E2" s="17" t="s">
        <v>46</v>
      </c>
      <c r="F2" s="17"/>
      <c r="G2" s="21">
        <f>+SUM(I10:I29)</f>
        <v>115.15</v>
      </c>
      <c r="H2" s="17"/>
      <c r="I2" s="20"/>
    </row>
    <row r="3" spans="1:10" x14ac:dyDescent="0.25">
      <c r="A3" s="17" t="s">
        <v>29</v>
      </c>
      <c r="B3" s="17" t="s">
        <v>47</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J7" s="43"/>
    </row>
    <row r="8" spans="1:10" x14ac:dyDescent="0.25">
      <c r="A8" s="10">
        <v>45934</v>
      </c>
      <c r="B8" s="11">
        <v>1</v>
      </c>
      <c r="C8" s="6">
        <v>2</v>
      </c>
      <c r="D8" s="6" t="s">
        <v>41</v>
      </c>
      <c r="E8" s="56">
        <v>10</v>
      </c>
      <c r="F8" s="56">
        <v>10</v>
      </c>
      <c r="G8" s="56">
        <v>8</v>
      </c>
      <c r="H8" s="56">
        <v>10</v>
      </c>
      <c r="I8" s="6">
        <f t="shared" ref="I8:I29" si="0">0.6*E8+0.25*F8+0.1*G8+0.05*H8</f>
        <v>9.8000000000000007</v>
      </c>
      <c r="J8" s="43"/>
    </row>
    <row r="9" spans="1:10" x14ac:dyDescent="0.25">
      <c r="A9" s="10">
        <v>45941</v>
      </c>
      <c r="B9" s="11">
        <v>2</v>
      </c>
      <c r="C9" s="6">
        <v>3</v>
      </c>
      <c r="D9" s="6" t="s">
        <v>41</v>
      </c>
      <c r="E9" s="56">
        <v>10</v>
      </c>
      <c r="F9" s="56">
        <v>10</v>
      </c>
      <c r="G9" s="56">
        <v>10</v>
      </c>
      <c r="H9" s="56">
        <v>10</v>
      </c>
      <c r="I9" s="6">
        <f t="shared" si="0"/>
        <v>10</v>
      </c>
      <c r="J9" s="43"/>
    </row>
    <row r="10" spans="1:10" x14ac:dyDescent="0.25">
      <c r="A10" s="10">
        <v>45948</v>
      </c>
      <c r="B10" s="11">
        <v>1</v>
      </c>
      <c r="C10" s="6">
        <v>4</v>
      </c>
      <c r="D10" s="6">
        <v>1</v>
      </c>
      <c r="E10" s="56">
        <v>8</v>
      </c>
      <c r="F10" s="56">
        <v>8</v>
      </c>
      <c r="G10" s="56">
        <v>7</v>
      </c>
      <c r="H10" s="56">
        <v>10</v>
      </c>
      <c r="I10" s="6">
        <f t="shared" si="0"/>
        <v>8</v>
      </c>
      <c r="J10" s="43" t="s">
        <v>48</v>
      </c>
    </row>
    <row r="11" spans="1:10" x14ac:dyDescent="0.25">
      <c r="A11" s="10">
        <v>45955</v>
      </c>
      <c r="B11" s="11">
        <v>1</v>
      </c>
      <c r="C11" s="6">
        <v>4</v>
      </c>
      <c r="D11" s="6">
        <v>2</v>
      </c>
      <c r="E11" s="56">
        <v>9</v>
      </c>
      <c r="F11" s="56">
        <v>8</v>
      </c>
      <c r="G11" s="56">
        <v>7</v>
      </c>
      <c r="H11" s="56">
        <v>10</v>
      </c>
      <c r="I11" s="6">
        <f t="shared" si="0"/>
        <v>8.6</v>
      </c>
      <c r="J11" s="43"/>
    </row>
    <row r="12" spans="1:10" x14ac:dyDescent="0.25">
      <c r="A12" s="10">
        <v>45962</v>
      </c>
      <c r="B12" s="11">
        <v>2</v>
      </c>
      <c r="C12" s="6">
        <v>5</v>
      </c>
      <c r="D12" s="6">
        <v>1</v>
      </c>
      <c r="E12" s="56">
        <v>8</v>
      </c>
      <c r="F12" s="56">
        <v>9</v>
      </c>
      <c r="G12" s="56">
        <v>8</v>
      </c>
      <c r="H12" s="56">
        <v>10</v>
      </c>
      <c r="I12" s="6">
        <f t="shared" si="0"/>
        <v>8.35</v>
      </c>
      <c r="J12" s="43"/>
    </row>
    <row r="13" spans="1:10" x14ac:dyDescent="0.25">
      <c r="A13" s="10">
        <v>45969</v>
      </c>
      <c r="B13" s="11">
        <v>1</v>
      </c>
      <c r="C13" s="6">
        <v>6</v>
      </c>
      <c r="D13" s="6">
        <v>1</v>
      </c>
      <c r="E13" s="56">
        <v>9</v>
      </c>
      <c r="F13" s="56">
        <v>9</v>
      </c>
      <c r="G13" s="56">
        <v>7</v>
      </c>
      <c r="H13" s="56">
        <v>10</v>
      </c>
      <c r="I13" s="6">
        <f t="shared" si="0"/>
        <v>8.85</v>
      </c>
      <c r="J13" s="43"/>
    </row>
    <row r="14" spans="1:10" x14ac:dyDescent="0.25">
      <c r="A14" s="10">
        <v>45976</v>
      </c>
      <c r="B14" s="11">
        <v>1</v>
      </c>
      <c r="C14" s="6">
        <v>6</v>
      </c>
      <c r="D14" s="6">
        <v>2</v>
      </c>
      <c r="E14" s="56">
        <v>9</v>
      </c>
      <c r="F14" s="56">
        <v>9</v>
      </c>
      <c r="G14" s="56">
        <v>7</v>
      </c>
      <c r="H14" s="56">
        <v>10</v>
      </c>
      <c r="I14" s="6">
        <f t="shared" si="0"/>
        <v>8.85</v>
      </c>
      <c r="J14" s="43"/>
    </row>
    <row r="15" spans="1:10" x14ac:dyDescent="0.25">
      <c r="A15" s="10">
        <v>45983</v>
      </c>
      <c r="B15" s="11">
        <v>2</v>
      </c>
      <c r="C15" s="6">
        <v>7</v>
      </c>
      <c r="D15" s="6" t="s">
        <v>41</v>
      </c>
      <c r="E15" s="56">
        <v>8</v>
      </c>
      <c r="F15" s="56">
        <v>9</v>
      </c>
      <c r="G15" s="56">
        <v>8</v>
      </c>
      <c r="H15" s="56">
        <v>10</v>
      </c>
      <c r="I15" s="6">
        <f t="shared" si="0"/>
        <v>8.35</v>
      </c>
      <c r="J15" s="43"/>
    </row>
    <row r="16" spans="1:10" ht="12.75" customHeight="1" x14ac:dyDescent="0.25">
      <c r="A16" s="10">
        <v>45990</v>
      </c>
      <c r="B16" s="11">
        <v>1</v>
      </c>
      <c r="C16" s="6">
        <v>8</v>
      </c>
      <c r="D16" s="6" t="s">
        <v>41</v>
      </c>
      <c r="E16" s="57">
        <v>10</v>
      </c>
      <c r="F16" s="57">
        <v>10</v>
      </c>
      <c r="G16" s="57">
        <v>10</v>
      </c>
      <c r="H16" s="57">
        <v>10</v>
      </c>
      <c r="I16" s="6">
        <f t="shared" si="0"/>
        <v>10</v>
      </c>
      <c r="J16" s="43"/>
    </row>
    <row r="17" spans="1:13" ht="12.75" customHeight="1" x14ac:dyDescent="0.25">
      <c r="A17" s="10">
        <v>45997</v>
      </c>
      <c r="B17" s="11">
        <v>1</v>
      </c>
      <c r="C17" s="6">
        <v>9</v>
      </c>
      <c r="D17" s="6" t="s">
        <v>41</v>
      </c>
      <c r="E17" s="57">
        <v>9</v>
      </c>
      <c r="F17" s="57">
        <v>9</v>
      </c>
      <c r="G17" s="57">
        <v>9</v>
      </c>
      <c r="H17" s="57">
        <v>10</v>
      </c>
      <c r="I17" s="6">
        <f t="shared" si="0"/>
        <v>9.0499999999999989</v>
      </c>
      <c r="J17" s="43"/>
    </row>
    <row r="18" spans="1:13" x14ac:dyDescent="0.25">
      <c r="A18" s="10">
        <v>46004</v>
      </c>
      <c r="B18" s="11">
        <v>2</v>
      </c>
      <c r="C18" s="6">
        <v>10</v>
      </c>
      <c r="D18" s="6" t="s">
        <v>41</v>
      </c>
      <c r="E18" s="58">
        <v>10</v>
      </c>
      <c r="F18" s="58">
        <v>10</v>
      </c>
      <c r="G18" s="58">
        <v>10</v>
      </c>
      <c r="H18" s="58">
        <v>10</v>
      </c>
      <c r="I18" s="6">
        <f t="shared" si="0"/>
        <v>10</v>
      </c>
      <c r="J18" s="43"/>
    </row>
    <row r="19" spans="1:13" x14ac:dyDescent="0.25">
      <c r="A19" s="10">
        <v>46011</v>
      </c>
      <c r="B19" s="11">
        <v>2</v>
      </c>
      <c r="C19" s="6">
        <v>11</v>
      </c>
      <c r="D19" s="6" t="s">
        <v>41</v>
      </c>
      <c r="E19" s="58">
        <v>10</v>
      </c>
      <c r="F19" s="58">
        <v>10</v>
      </c>
      <c r="G19" s="58">
        <v>10</v>
      </c>
      <c r="H19" s="58">
        <v>10</v>
      </c>
      <c r="I19" s="6">
        <f t="shared" si="0"/>
        <v>10</v>
      </c>
      <c r="J19" s="43"/>
    </row>
    <row r="20" spans="1:13" x14ac:dyDescent="0.25">
      <c r="A20" s="10">
        <v>46032</v>
      </c>
      <c r="B20" s="11"/>
      <c r="C20" s="6">
        <v>12</v>
      </c>
      <c r="D20" s="6">
        <v>1</v>
      </c>
      <c r="E20" s="65" t="s">
        <v>138</v>
      </c>
      <c r="F20" s="65" t="s">
        <v>138</v>
      </c>
      <c r="G20" s="65" t="s">
        <v>138</v>
      </c>
      <c r="H20" s="65" t="s">
        <v>138</v>
      </c>
      <c r="J20" s="43" t="s">
        <v>150</v>
      </c>
    </row>
    <row r="21" spans="1:13" x14ac:dyDescent="0.25">
      <c r="A21" s="10">
        <v>46039</v>
      </c>
      <c r="B21" s="11">
        <v>1</v>
      </c>
      <c r="C21" s="6">
        <v>12</v>
      </c>
      <c r="D21" s="6" t="s">
        <v>41</v>
      </c>
      <c r="E21" s="56">
        <v>8</v>
      </c>
      <c r="F21" s="56">
        <v>8</v>
      </c>
      <c r="G21" s="56">
        <v>10</v>
      </c>
      <c r="H21" s="56">
        <v>10</v>
      </c>
      <c r="I21" s="6">
        <f t="shared" si="0"/>
        <v>8.3000000000000007</v>
      </c>
      <c r="J21" s="43"/>
    </row>
    <row r="22" spans="1:13" x14ac:dyDescent="0.25">
      <c r="A22" s="10">
        <v>46046</v>
      </c>
      <c r="B22" s="11">
        <v>2</v>
      </c>
      <c r="C22" s="6">
        <v>13</v>
      </c>
      <c r="D22" s="6">
        <v>1</v>
      </c>
      <c r="E22" s="56">
        <v>8</v>
      </c>
      <c r="F22" s="56">
        <v>9</v>
      </c>
      <c r="G22" s="56">
        <v>9</v>
      </c>
      <c r="H22" s="56">
        <v>10</v>
      </c>
      <c r="I22" s="6">
        <f t="shared" si="0"/>
        <v>8.4499999999999993</v>
      </c>
      <c r="J22" s="43"/>
    </row>
    <row r="23" spans="1:13" x14ac:dyDescent="0.25">
      <c r="A23" s="10">
        <v>46053</v>
      </c>
      <c r="B23" s="11">
        <v>2</v>
      </c>
      <c r="C23" s="6">
        <v>13</v>
      </c>
      <c r="D23" s="6">
        <v>2</v>
      </c>
      <c r="E23" s="56">
        <v>8</v>
      </c>
      <c r="F23" s="56">
        <v>9</v>
      </c>
      <c r="G23" s="56">
        <v>8</v>
      </c>
      <c r="H23" s="56">
        <v>10</v>
      </c>
      <c r="I23" s="6">
        <f t="shared" si="0"/>
        <v>8.35</v>
      </c>
      <c r="J23" s="43"/>
    </row>
    <row r="24" spans="1:13" x14ac:dyDescent="0.25">
      <c r="A24" s="10">
        <v>46060</v>
      </c>
      <c r="B24" s="11"/>
      <c r="C24" s="6">
        <v>14</v>
      </c>
      <c r="D24" s="6">
        <v>1</v>
      </c>
      <c r="E24" s="56"/>
      <c r="F24" s="56"/>
      <c r="G24" s="56"/>
      <c r="H24" s="56"/>
      <c r="I24" s="6">
        <f t="shared" si="0"/>
        <v>0</v>
      </c>
      <c r="J24" s="43"/>
    </row>
    <row r="25" spans="1:13" x14ac:dyDescent="0.25">
      <c r="A25" s="10">
        <v>46061</v>
      </c>
      <c r="B25" s="11"/>
      <c r="C25" s="6">
        <v>14</v>
      </c>
      <c r="D25" s="6">
        <v>2</v>
      </c>
      <c r="E25" s="56"/>
      <c r="F25" s="56"/>
      <c r="G25" s="56"/>
      <c r="H25" s="56"/>
      <c r="I25" s="6">
        <f t="shared" si="0"/>
        <v>0</v>
      </c>
      <c r="J25" s="43"/>
    </row>
    <row r="26" spans="1:13" x14ac:dyDescent="0.25">
      <c r="A26" s="10">
        <v>46067</v>
      </c>
      <c r="B26" s="11"/>
      <c r="C26" s="6">
        <v>15</v>
      </c>
      <c r="D26" s="6">
        <v>1</v>
      </c>
      <c r="E26" s="56"/>
      <c r="F26" s="56"/>
      <c r="G26" s="56"/>
      <c r="H26" s="56"/>
      <c r="I26" s="6">
        <f t="shared" si="0"/>
        <v>0</v>
      </c>
      <c r="J26" s="43"/>
    </row>
    <row r="27" spans="1:13" x14ac:dyDescent="0.25">
      <c r="A27" s="10">
        <v>45709</v>
      </c>
      <c r="B27" s="11"/>
      <c r="C27" s="6">
        <v>15</v>
      </c>
      <c r="D27" s="6">
        <v>2</v>
      </c>
      <c r="E27" s="56"/>
      <c r="F27" s="56"/>
      <c r="G27" s="56"/>
      <c r="H27" s="56"/>
      <c r="I27" s="6">
        <f t="shared" si="0"/>
        <v>0</v>
      </c>
      <c r="J27" s="43"/>
    </row>
    <row r="28" spans="1:13" x14ac:dyDescent="0.25">
      <c r="A28" s="10">
        <v>46081</v>
      </c>
      <c r="B28" s="11"/>
      <c r="C28" s="6">
        <v>16</v>
      </c>
      <c r="D28" s="6">
        <v>1</v>
      </c>
      <c r="E28" s="56"/>
      <c r="F28" s="56"/>
      <c r="G28" s="56"/>
      <c r="H28" s="56"/>
      <c r="I28" s="6">
        <f t="shared" si="0"/>
        <v>0</v>
      </c>
      <c r="J28" s="43"/>
    </row>
    <row r="29" spans="1:13" x14ac:dyDescent="0.25">
      <c r="A29" s="10">
        <v>46088</v>
      </c>
      <c r="B29" s="11"/>
      <c r="C29" s="6">
        <v>16</v>
      </c>
      <c r="D29" s="6">
        <v>2</v>
      </c>
      <c r="E29" s="56"/>
      <c r="F29" s="56"/>
      <c r="G29" s="56"/>
      <c r="H29" s="56"/>
      <c r="I29" s="6">
        <f t="shared" si="0"/>
        <v>0</v>
      </c>
      <c r="J29" s="43"/>
    </row>
    <row r="30" spans="1:13" x14ac:dyDescent="0.25">
      <c r="A30" s="1" t="s">
        <v>14</v>
      </c>
      <c r="E30" s="13"/>
      <c r="F30" s="13"/>
      <c r="G30" s="13"/>
      <c r="H30" s="13"/>
    </row>
    <row r="31" spans="1:13" x14ac:dyDescent="0.25">
      <c r="C31" s="7" t="s">
        <v>35</v>
      </c>
      <c r="E31" s="13">
        <f>SUM(E10:E29)</f>
        <v>114</v>
      </c>
      <c r="F31" s="13">
        <f>SUM(F10:F29)</f>
        <v>117</v>
      </c>
      <c r="G31" s="13">
        <f>SUM(G10:G29)</f>
        <v>110</v>
      </c>
      <c r="H31" s="13">
        <f>SUM(H10:H29)</f>
        <v>130</v>
      </c>
      <c r="I31" s="14">
        <f>0.6*E31+0.25*F31+0.1*G31+0.05*H31</f>
        <v>115.14999999999999</v>
      </c>
      <c r="L31" s="2"/>
      <c r="M31" s="2"/>
    </row>
    <row r="32" spans="1:13" x14ac:dyDescent="0.25">
      <c r="A32" s="1" t="s">
        <v>50</v>
      </c>
      <c r="B32" s="12">
        <f>COUNT(E10:E29)</f>
        <v>13</v>
      </c>
      <c r="E32" s="13">
        <f>$B$32</f>
        <v>13</v>
      </c>
      <c r="F32" s="13">
        <f>$B$32</f>
        <v>13</v>
      </c>
      <c r="G32" s="13">
        <f>$B$32</f>
        <v>13</v>
      </c>
      <c r="H32" s="13">
        <f>$B$32</f>
        <v>13</v>
      </c>
      <c r="I32" s="13"/>
    </row>
    <row r="33" spans="1:10" x14ac:dyDescent="0.25">
      <c r="A33" s="1" t="s">
        <v>5</v>
      </c>
      <c r="E33" s="13">
        <f>+E31/($B$32*10)*'Summary All Grounds'!$G$6</f>
        <v>5.2615384615384615</v>
      </c>
      <c r="F33" s="13">
        <f>+F31/($B$32*10)*'Summary All Grounds'!$H$6</f>
        <v>2.25</v>
      </c>
      <c r="G33" s="13">
        <f>+G31/($B$32*10)*'Summary All Grounds'!$I$6</f>
        <v>0.84615384615384615</v>
      </c>
      <c r="H33" s="13">
        <f>+H31/($B$32*10)*'Summary All Grounds'!$J$6</f>
        <v>0.5</v>
      </c>
      <c r="I33" s="13">
        <f>SUM(E33:H33)</f>
        <v>8.8576923076923073</v>
      </c>
    </row>
    <row r="34" spans="1:10" x14ac:dyDescent="0.25">
      <c r="E34" s="13"/>
      <c r="F34" s="13"/>
      <c r="G34" s="13"/>
      <c r="H34" s="13"/>
      <c r="I34" s="13"/>
    </row>
    <row r="35" spans="1:10" x14ac:dyDescent="0.25">
      <c r="B35" s="6"/>
      <c r="H35" s="15" t="s">
        <v>51</v>
      </c>
      <c r="I35" s="13">
        <f>+I31/B32</f>
        <v>8.8576923076923073</v>
      </c>
      <c r="J35" s="1" t="s">
        <v>52</v>
      </c>
    </row>
    <row r="37" spans="1:10" x14ac:dyDescent="0.25">
      <c r="I37" s="13">
        <f>+I33-I35</f>
        <v>0</v>
      </c>
      <c r="J37" s="1" t="s">
        <v>53</v>
      </c>
    </row>
    <row r="57" spans="1:1" x14ac:dyDescent="0.25">
      <c r="A57" s="10"/>
    </row>
  </sheetData>
  <customSheetViews>
    <customSheetView guid="{B1033906-1AC0-496B-829F-EF4212ECB99D}" showRuler="0">
      <pane ySplit="4" topLeftCell="A5" activePane="bottomLeft" state="frozen"/>
      <selection pane="bottomLeft" activeCell="D17" sqref="D17"/>
      <pageMargins left="0" right="0" top="0" bottom="0" header="0" footer="0"/>
      <pageSetup paperSize="9" orientation="landscape" r:id="rId1"/>
      <headerFooter alignWithMargins="0"/>
    </customSheetView>
  </customSheetViews>
  <mergeCells count="1">
    <mergeCell ref="F3:H3"/>
  </mergeCells>
  <phoneticPr fontId="0" type="noConversion"/>
  <pageMargins left="0.19685039370078741" right="0.19685039370078741" top="0.23" bottom="0.46" header="0.22" footer="0.51181102362204722"/>
  <pageSetup paperSize="9" orientation="landscape" r:id="rId2"/>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39E93-41B0-4D0A-BCA8-11B32B34D21B}">
  <dimension ref="A1:J39"/>
  <sheetViews>
    <sheetView workbookViewId="0">
      <selection activeCell="J24" sqref="J24"/>
    </sheetView>
  </sheetViews>
  <sheetFormatPr defaultRowHeight="12.75" x14ac:dyDescent="0.2"/>
  <cols>
    <col min="1" max="1" width="9.5703125" bestFit="1" customWidth="1"/>
    <col min="5" max="5" width="13.85546875" customWidth="1"/>
    <col min="10" max="10" width="31.42578125" bestFit="1" customWidth="1"/>
  </cols>
  <sheetData>
    <row r="1" spans="1:10" ht="15" x14ac:dyDescent="0.25">
      <c r="A1" s="17" t="s">
        <v>44</v>
      </c>
      <c r="B1" s="61"/>
      <c r="C1" s="62"/>
      <c r="D1" s="62"/>
      <c r="E1" s="62"/>
      <c r="F1" s="62"/>
      <c r="G1" s="62"/>
      <c r="H1" s="62"/>
      <c r="I1" s="62"/>
      <c r="J1" s="4"/>
    </row>
    <row r="2" spans="1:10" ht="15" x14ac:dyDescent="0.25">
      <c r="A2" s="61" t="s">
        <v>26</v>
      </c>
      <c r="B2" s="61" t="s">
        <v>54</v>
      </c>
      <c r="C2" s="62"/>
      <c r="D2" s="62"/>
      <c r="E2" s="17" t="s">
        <v>46</v>
      </c>
      <c r="F2" s="17"/>
      <c r="G2" s="21">
        <f>+SUM(I10:I27)</f>
        <v>92.049999999999983</v>
      </c>
      <c r="H2" s="21"/>
      <c r="I2" s="61"/>
      <c r="J2" s="42"/>
    </row>
    <row r="3" spans="1:10" ht="15" x14ac:dyDescent="0.25">
      <c r="A3" s="61" t="s">
        <v>29</v>
      </c>
      <c r="B3" s="61" t="s">
        <v>103</v>
      </c>
      <c r="C3" s="62"/>
      <c r="D3" s="62"/>
      <c r="E3" s="62"/>
      <c r="F3" s="62"/>
      <c r="G3" s="62"/>
      <c r="H3" s="62"/>
      <c r="I3" s="62"/>
      <c r="J3" s="4"/>
    </row>
    <row r="4" spans="1:10" ht="15" x14ac:dyDescent="0.25">
      <c r="A4" s="2"/>
      <c r="B4" s="2"/>
      <c r="C4" s="3"/>
      <c r="D4" s="3"/>
      <c r="E4" s="4" t="s">
        <v>7</v>
      </c>
      <c r="F4" s="4" t="s">
        <v>7</v>
      </c>
      <c r="G4" s="5"/>
      <c r="H4" s="5"/>
      <c r="I4" s="6"/>
      <c r="J4" s="1"/>
    </row>
    <row r="5" spans="1:10" ht="15" x14ac:dyDescent="0.25">
      <c r="A5" s="7"/>
      <c r="B5" s="7"/>
      <c r="C5" s="7"/>
      <c r="D5" s="7"/>
      <c r="E5" s="4" t="s">
        <v>31</v>
      </c>
      <c r="F5" s="4" t="s">
        <v>32</v>
      </c>
      <c r="G5" s="4" t="s">
        <v>33</v>
      </c>
      <c r="H5" s="4" t="s">
        <v>34</v>
      </c>
      <c r="I5" s="4" t="s">
        <v>35</v>
      </c>
      <c r="J5" s="4" t="s">
        <v>36</v>
      </c>
    </row>
    <row r="6" spans="1:10" ht="15" x14ac:dyDescent="0.25">
      <c r="A6" s="4" t="s">
        <v>37</v>
      </c>
      <c r="B6" s="4" t="s">
        <v>38</v>
      </c>
      <c r="C6" s="4" t="s">
        <v>39</v>
      </c>
      <c r="D6" s="4" t="s">
        <v>40</v>
      </c>
      <c r="E6" s="8">
        <v>0.6</v>
      </c>
      <c r="F6" s="8">
        <v>0.25</v>
      </c>
      <c r="G6" s="8">
        <v>0.1</v>
      </c>
      <c r="H6" s="8">
        <v>0.05</v>
      </c>
      <c r="I6" s="9">
        <v>10</v>
      </c>
      <c r="J6" s="7"/>
    </row>
    <row r="7" spans="1:10" ht="15" x14ac:dyDescent="0.25">
      <c r="A7" s="10">
        <v>45927</v>
      </c>
      <c r="B7" s="11" t="s">
        <v>131</v>
      </c>
      <c r="C7" s="6">
        <v>1</v>
      </c>
      <c r="D7" s="6" t="s">
        <v>49</v>
      </c>
      <c r="E7" s="56">
        <v>9</v>
      </c>
      <c r="F7" s="56">
        <v>9</v>
      </c>
      <c r="G7" s="56">
        <v>10</v>
      </c>
      <c r="H7" s="56">
        <v>10</v>
      </c>
      <c r="I7" s="6">
        <f t="shared" ref="I7:I30" si="0">0.6*E7+0.25*F7+0.1*G7+0.05*H7</f>
        <v>9.1499999999999986</v>
      </c>
      <c r="J7" s="43"/>
    </row>
    <row r="8" spans="1:10" ht="15" x14ac:dyDescent="0.25">
      <c r="A8" s="10">
        <v>45934</v>
      </c>
      <c r="B8" s="11">
        <v>1</v>
      </c>
      <c r="C8" s="6">
        <v>2</v>
      </c>
      <c r="D8" s="6" t="s">
        <v>41</v>
      </c>
      <c r="E8" s="56">
        <v>8</v>
      </c>
      <c r="F8" s="56">
        <v>8</v>
      </c>
      <c r="G8" s="56">
        <v>8</v>
      </c>
      <c r="H8" s="56">
        <v>10</v>
      </c>
      <c r="I8" s="6">
        <f t="shared" si="0"/>
        <v>8.1</v>
      </c>
      <c r="J8" s="43"/>
    </row>
    <row r="9" spans="1:10" ht="15" x14ac:dyDescent="0.25">
      <c r="A9" s="10">
        <v>45941</v>
      </c>
      <c r="B9" s="11">
        <v>2</v>
      </c>
      <c r="C9" s="6">
        <v>3</v>
      </c>
      <c r="D9" s="6" t="s">
        <v>41</v>
      </c>
      <c r="E9" s="56">
        <v>7</v>
      </c>
      <c r="F9" s="56">
        <v>8</v>
      </c>
      <c r="G9" s="56">
        <v>9</v>
      </c>
      <c r="H9" s="56">
        <v>10</v>
      </c>
      <c r="I9" s="6">
        <f t="shared" si="0"/>
        <v>7.6000000000000005</v>
      </c>
      <c r="J9" s="43"/>
    </row>
    <row r="10" spans="1:10" ht="15" x14ac:dyDescent="0.25">
      <c r="A10" s="10">
        <v>45948</v>
      </c>
      <c r="B10" s="11">
        <v>2</v>
      </c>
      <c r="C10" s="6">
        <v>4</v>
      </c>
      <c r="D10" s="6">
        <v>1</v>
      </c>
      <c r="E10" s="12">
        <v>10</v>
      </c>
      <c r="F10" s="12">
        <v>10</v>
      </c>
      <c r="G10" s="12">
        <v>10</v>
      </c>
      <c r="H10" s="12">
        <v>10</v>
      </c>
      <c r="I10" s="6">
        <f t="shared" si="0"/>
        <v>10</v>
      </c>
      <c r="J10" s="43"/>
    </row>
    <row r="11" spans="1:10" ht="15" x14ac:dyDescent="0.25">
      <c r="A11" s="10">
        <v>45955</v>
      </c>
      <c r="B11" s="11">
        <v>2</v>
      </c>
      <c r="C11" s="6">
        <v>4</v>
      </c>
      <c r="D11" s="6">
        <v>2</v>
      </c>
      <c r="E11" s="12">
        <v>10</v>
      </c>
      <c r="F11" s="12">
        <v>10</v>
      </c>
      <c r="G11" s="12">
        <v>10</v>
      </c>
      <c r="H11" s="12">
        <v>10</v>
      </c>
      <c r="I11" s="6">
        <f t="shared" si="0"/>
        <v>10</v>
      </c>
      <c r="J11" s="43"/>
    </row>
    <row r="12" spans="1:10" ht="15" x14ac:dyDescent="0.25">
      <c r="A12" s="10">
        <v>45962</v>
      </c>
      <c r="B12" s="11">
        <v>1</v>
      </c>
      <c r="C12" s="6">
        <v>5</v>
      </c>
      <c r="D12" s="6">
        <v>1</v>
      </c>
      <c r="E12" s="65" t="s">
        <v>138</v>
      </c>
      <c r="F12" s="65" t="s">
        <v>138</v>
      </c>
      <c r="G12" s="65" t="s">
        <v>138</v>
      </c>
      <c r="H12" s="65" t="s">
        <v>138</v>
      </c>
      <c r="I12" s="6"/>
      <c r="J12" s="43" t="s">
        <v>139</v>
      </c>
    </row>
    <row r="13" spans="1:10" ht="15" x14ac:dyDescent="0.25">
      <c r="A13" s="10">
        <v>45963</v>
      </c>
      <c r="B13" s="11">
        <v>1</v>
      </c>
      <c r="C13" s="6">
        <v>5</v>
      </c>
      <c r="D13" s="6">
        <v>2</v>
      </c>
      <c r="E13" s="56">
        <v>8</v>
      </c>
      <c r="F13" s="56">
        <v>8</v>
      </c>
      <c r="G13" s="56">
        <v>8</v>
      </c>
      <c r="H13" s="56">
        <v>10</v>
      </c>
      <c r="I13" s="6"/>
      <c r="J13" s="43" t="s">
        <v>140</v>
      </c>
    </row>
    <row r="14" spans="1:10" ht="15" x14ac:dyDescent="0.25">
      <c r="A14" s="10">
        <v>45969</v>
      </c>
      <c r="B14" s="11">
        <v>1</v>
      </c>
      <c r="C14" s="6">
        <v>6</v>
      </c>
      <c r="D14" s="6">
        <v>1</v>
      </c>
      <c r="E14" s="12">
        <v>7</v>
      </c>
      <c r="F14" s="12">
        <v>10</v>
      </c>
      <c r="G14" s="12">
        <v>10</v>
      </c>
      <c r="H14" s="12">
        <v>10</v>
      </c>
      <c r="I14" s="6">
        <f t="shared" si="0"/>
        <v>8.1999999999999993</v>
      </c>
      <c r="J14" s="43"/>
    </row>
    <row r="15" spans="1:10" ht="15" x14ac:dyDescent="0.25">
      <c r="A15" s="10">
        <v>45976</v>
      </c>
      <c r="B15" s="11">
        <v>1</v>
      </c>
      <c r="C15" s="6">
        <v>6</v>
      </c>
      <c r="D15" s="6">
        <v>2</v>
      </c>
      <c r="E15" s="12">
        <v>8</v>
      </c>
      <c r="F15" s="12">
        <v>10</v>
      </c>
      <c r="G15" s="12">
        <v>10</v>
      </c>
      <c r="H15" s="12">
        <v>10</v>
      </c>
      <c r="I15" s="6">
        <f t="shared" si="0"/>
        <v>8.8000000000000007</v>
      </c>
      <c r="J15" s="43"/>
    </row>
    <row r="16" spans="1:10" ht="15" x14ac:dyDescent="0.25">
      <c r="A16" s="10">
        <v>45983</v>
      </c>
      <c r="B16" s="11">
        <v>2</v>
      </c>
      <c r="C16" s="6">
        <v>7</v>
      </c>
      <c r="D16" s="6" t="s">
        <v>41</v>
      </c>
      <c r="E16" s="56">
        <v>9</v>
      </c>
      <c r="F16" s="56">
        <v>10</v>
      </c>
      <c r="G16" s="56">
        <v>9</v>
      </c>
      <c r="H16" s="56">
        <v>10</v>
      </c>
      <c r="I16" s="6">
        <f t="shared" si="0"/>
        <v>9.2999999999999989</v>
      </c>
      <c r="J16" s="43"/>
    </row>
    <row r="17" spans="1:10" ht="15" x14ac:dyDescent="0.25">
      <c r="A17" s="10">
        <v>45990</v>
      </c>
      <c r="B17" s="11">
        <v>1</v>
      </c>
      <c r="C17" s="6">
        <v>8</v>
      </c>
      <c r="D17" s="6" t="s">
        <v>41</v>
      </c>
      <c r="E17" s="12">
        <v>6</v>
      </c>
      <c r="F17" s="12">
        <v>10</v>
      </c>
      <c r="G17" s="12">
        <v>10</v>
      </c>
      <c r="H17" s="12">
        <v>10</v>
      </c>
      <c r="I17" s="6">
        <f t="shared" si="0"/>
        <v>7.6</v>
      </c>
      <c r="J17" s="43"/>
    </row>
    <row r="18" spans="1:10" ht="15" x14ac:dyDescent="0.25">
      <c r="A18" s="10">
        <v>45997</v>
      </c>
      <c r="B18" s="11">
        <v>2</v>
      </c>
      <c r="C18" s="6">
        <v>9</v>
      </c>
      <c r="D18" s="6" t="s">
        <v>41</v>
      </c>
      <c r="E18" s="12">
        <v>9</v>
      </c>
      <c r="F18" s="12">
        <v>9</v>
      </c>
      <c r="G18" s="12">
        <v>7</v>
      </c>
      <c r="H18" s="12">
        <v>10</v>
      </c>
      <c r="I18" s="6">
        <f t="shared" si="0"/>
        <v>8.85</v>
      </c>
      <c r="J18" s="43"/>
    </row>
    <row r="19" spans="1:10" ht="15" x14ac:dyDescent="0.25">
      <c r="A19" s="10">
        <v>46004</v>
      </c>
      <c r="B19" s="11">
        <v>1</v>
      </c>
      <c r="C19" s="6">
        <v>10</v>
      </c>
      <c r="D19" s="6" t="s">
        <v>41</v>
      </c>
      <c r="E19" s="57">
        <v>7</v>
      </c>
      <c r="F19" s="57">
        <v>7</v>
      </c>
      <c r="G19" s="57">
        <v>9</v>
      </c>
      <c r="H19" s="57">
        <v>10</v>
      </c>
      <c r="I19" s="6">
        <f t="shared" si="0"/>
        <v>7.3500000000000005</v>
      </c>
      <c r="J19" s="43"/>
    </row>
    <row r="20" spans="1:10" ht="15" x14ac:dyDescent="0.25">
      <c r="A20" s="10">
        <v>46011</v>
      </c>
      <c r="B20" s="11">
        <v>2</v>
      </c>
      <c r="C20" s="6">
        <v>11</v>
      </c>
      <c r="D20" s="6" t="s">
        <v>41</v>
      </c>
      <c r="E20" s="57">
        <v>6</v>
      </c>
      <c r="F20" s="57">
        <v>9</v>
      </c>
      <c r="G20" s="57">
        <v>9</v>
      </c>
      <c r="H20" s="57">
        <v>10</v>
      </c>
      <c r="I20" s="6">
        <f t="shared" si="0"/>
        <v>7.25</v>
      </c>
      <c r="J20" s="43"/>
    </row>
    <row r="21" spans="1:10" ht="15" x14ac:dyDescent="0.25">
      <c r="A21" s="10">
        <v>46032</v>
      </c>
      <c r="B21" s="11"/>
      <c r="C21" s="6"/>
      <c r="D21" s="6"/>
      <c r="E21" s="65" t="s">
        <v>138</v>
      </c>
      <c r="F21" s="65" t="s">
        <v>138</v>
      </c>
      <c r="G21" s="65" t="s">
        <v>138</v>
      </c>
      <c r="H21" s="65" t="s">
        <v>138</v>
      </c>
      <c r="I21" s="6"/>
      <c r="J21" s="43" t="s">
        <v>150</v>
      </c>
    </row>
    <row r="22" spans="1:10" ht="15" x14ac:dyDescent="0.25">
      <c r="A22" s="10">
        <v>46039</v>
      </c>
      <c r="B22" s="11">
        <v>2</v>
      </c>
      <c r="C22" s="6">
        <v>12</v>
      </c>
      <c r="D22" s="6" t="s">
        <v>41</v>
      </c>
      <c r="E22" s="65" t="s">
        <v>138</v>
      </c>
      <c r="F22" s="65" t="s">
        <v>138</v>
      </c>
      <c r="G22" s="65" t="s">
        <v>138</v>
      </c>
      <c r="H22" s="65" t="s">
        <v>138</v>
      </c>
      <c r="I22" s="6"/>
      <c r="J22" s="43" t="s">
        <v>149</v>
      </c>
    </row>
    <row r="23" spans="1:10" ht="15" x14ac:dyDescent="0.25">
      <c r="A23" s="10">
        <v>46046</v>
      </c>
      <c r="B23" s="11">
        <v>1</v>
      </c>
      <c r="C23" s="6">
        <v>13</v>
      </c>
      <c r="D23" s="6">
        <v>1</v>
      </c>
      <c r="E23" s="56">
        <v>7</v>
      </c>
      <c r="F23" s="56">
        <v>7</v>
      </c>
      <c r="G23" s="56">
        <v>9</v>
      </c>
      <c r="H23" s="56">
        <v>10</v>
      </c>
      <c r="I23" s="6">
        <f t="shared" si="0"/>
        <v>7.3500000000000005</v>
      </c>
      <c r="J23" s="43"/>
    </row>
    <row r="24" spans="1:10" ht="15" x14ac:dyDescent="0.25">
      <c r="A24" s="10">
        <v>46053</v>
      </c>
      <c r="B24" s="11">
        <v>1</v>
      </c>
      <c r="C24" s="6">
        <v>13</v>
      </c>
      <c r="D24" s="6">
        <v>2</v>
      </c>
      <c r="E24" s="56">
        <v>7</v>
      </c>
      <c r="F24" s="56">
        <v>7</v>
      </c>
      <c r="G24" s="56">
        <v>9</v>
      </c>
      <c r="H24" s="56">
        <v>10</v>
      </c>
      <c r="I24" s="6">
        <f t="shared" si="0"/>
        <v>7.3500000000000005</v>
      </c>
      <c r="J24" s="43"/>
    </row>
    <row r="25" spans="1:10" ht="15" x14ac:dyDescent="0.25">
      <c r="A25" s="10">
        <v>46060</v>
      </c>
      <c r="B25" s="11"/>
      <c r="C25" s="6">
        <v>14</v>
      </c>
      <c r="D25" s="6">
        <v>1</v>
      </c>
      <c r="E25" s="12"/>
      <c r="F25" s="12"/>
      <c r="G25" s="12"/>
      <c r="H25" s="12"/>
      <c r="I25" s="6">
        <f t="shared" si="0"/>
        <v>0</v>
      </c>
      <c r="J25" s="43"/>
    </row>
    <row r="26" spans="1:10" ht="15" x14ac:dyDescent="0.25">
      <c r="A26" s="10">
        <v>46061</v>
      </c>
      <c r="B26" s="11"/>
      <c r="C26" s="6">
        <v>14</v>
      </c>
      <c r="D26" s="6">
        <v>2</v>
      </c>
      <c r="E26" s="56"/>
      <c r="F26" s="56"/>
      <c r="G26" s="56"/>
      <c r="H26" s="56"/>
      <c r="I26" s="6">
        <f t="shared" si="0"/>
        <v>0</v>
      </c>
      <c r="J26" s="43"/>
    </row>
    <row r="27" spans="1:10" ht="15" x14ac:dyDescent="0.25">
      <c r="A27" s="10">
        <v>46067</v>
      </c>
      <c r="B27" s="11"/>
      <c r="C27" s="6">
        <v>15</v>
      </c>
      <c r="D27" s="6">
        <v>1</v>
      </c>
      <c r="E27" s="56"/>
      <c r="F27" s="56"/>
      <c r="G27" s="56"/>
      <c r="H27" s="56"/>
      <c r="I27" s="6">
        <f t="shared" si="0"/>
        <v>0</v>
      </c>
      <c r="J27" s="43"/>
    </row>
    <row r="28" spans="1:10" ht="15" x14ac:dyDescent="0.25">
      <c r="A28" s="10">
        <v>45709</v>
      </c>
      <c r="B28" s="11"/>
      <c r="C28" s="6">
        <v>15</v>
      </c>
      <c r="D28" s="6">
        <v>2</v>
      </c>
      <c r="E28" s="56"/>
      <c r="F28" s="56"/>
      <c r="G28" s="56"/>
      <c r="H28" s="56"/>
      <c r="I28" s="6">
        <f t="shared" si="0"/>
        <v>0</v>
      </c>
      <c r="J28" s="43"/>
    </row>
    <row r="29" spans="1:10" ht="15" x14ac:dyDescent="0.25">
      <c r="A29" s="10">
        <v>46081</v>
      </c>
      <c r="B29" s="11"/>
      <c r="C29" s="6">
        <v>16</v>
      </c>
      <c r="D29" s="6">
        <v>1</v>
      </c>
      <c r="E29" s="56"/>
      <c r="F29" s="56"/>
      <c r="G29" s="56"/>
      <c r="H29" s="56"/>
      <c r="I29" s="6">
        <f t="shared" si="0"/>
        <v>0</v>
      </c>
      <c r="J29" s="43"/>
    </row>
    <row r="30" spans="1:10" ht="15" x14ac:dyDescent="0.25">
      <c r="A30" s="10">
        <v>46088</v>
      </c>
      <c r="B30" s="11"/>
      <c r="C30" s="6">
        <v>16</v>
      </c>
      <c r="D30" s="6">
        <v>2</v>
      </c>
      <c r="E30" s="56"/>
      <c r="F30" s="56"/>
      <c r="G30" s="56"/>
      <c r="H30" s="56"/>
      <c r="I30" s="6">
        <f t="shared" si="0"/>
        <v>0</v>
      </c>
      <c r="J30" s="43"/>
    </row>
    <row r="31" spans="1:10" ht="15" x14ac:dyDescent="0.25">
      <c r="A31" s="10"/>
      <c r="B31" s="11"/>
      <c r="C31" s="6"/>
      <c r="D31" s="6"/>
      <c r="E31" s="56"/>
      <c r="F31" s="56"/>
      <c r="G31" s="56"/>
      <c r="H31" s="56"/>
      <c r="I31" s="6"/>
      <c r="J31" s="43"/>
    </row>
    <row r="32" spans="1:10" ht="15" x14ac:dyDescent="0.25">
      <c r="A32" s="6"/>
      <c r="B32" s="10"/>
      <c r="C32" s="1"/>
      <c r="D32" s="1"/>
      <c r="E32" s="13"/>
      <c r="F32" s="13"/>
      <c r="G32" s="13"/>
      <c r="H32" s="13"/>
      <c r="I32" s="13"/>
      <c r="J32" s="13"/>
    </row>
    <row r="33" spans="1:10" ht="15" x14ac:dyDescent="0.25">
      <c r="A33" s="1" t="s">
        <v>35</v>
      </c>
      <c r="B33" s="6"/>
      <c r="C33" s="6"/>
      <c r="D33" s="6"/>
      <c r="E33" s="13">
        <f>SUM(E10:E30)</f>
        <v>94</v>
      </c>
      <c r="F33" s="13">
        <f>SUM(F10:F30)</f>
        <v>107</v>
      </c>
      <c r="G33" s="13">
        <f>SUM(G10:G30)</f>
        <v>110</v>
      </c>
      <c r="H33" s="13">
        <f>SUM(H10:H30)</f>
        <v>120</v>
      </c>
      <c r="I33" s="14">
        <f>0.6*E33+0.25*F33+0.1*G33+0.05*H33</f>
        <v>100.15</v>
      </c>
      <c r="J33" s="14"/>
    </row>
    <row r="34" spans="1:10" ht="15" x14ac:dyDescent="0.25">
      <c r="A34" s="1" t="s">
        <v>6</v>
      </c>
      <c r="B34" s="6">
        <f>COUNT(E10:E27)</f>
        <v>12</v>
      </c>
      <c r="C34" s="6"/>
      <c r="D34" s="6"/>
      <c r="E34" s="13">
        <f>$B$34</f>
        <v>12</v>
      </c>
      <c r="F34" s="13">
        <f>$B$34</f>
        <v>12</v>
      </c>
      <c r="G34" s="13">
        <f>$B$34</f>
        <v>12</v>
      </c>
      <c r="H34" s="13">
        <f>$B$34</f>
        <v>12</v>
      </c>
      <c r="I34" s="13"/>
      <c r="J34" s="13"/>
    </row>
    <row r="35" spans="1:10" ht="15" x14ac:dyDescent="0.25">
      <c r="A35" s="1" t="s">
        <v>5</v>
      </c>
      <c r="B35" s="6"/>
      <c r="C35" s="6"/>
      <c r="D35" s="6"/>
      <c r="E35" s="13">
        <f>+E33/($B$34*10)*'Summary All Grounds'!$G$6</f>
        <v>4.7</v>
      </c>
      <c r="F35" s="13">
        <f>+F33/($B$34*10)*'Summary All Grounds'!$H$6</f>
        <v>2.229166666666667</v>
      </c>
      <c r="G35" s="13">
        <f>+G33/($B$34*10)*'Summary All Grounds'!$I$6</f>
        <v>0.91666666666666663</v>
      </c>
      <c r="H35" s="13">
        <f>+H33/($B$34*10)*'Summary All Grounds'!$J$6</f>
        <v>0.5</v>
      </c>
      <c r="I35" s="13">
        <f>SUM(E35:H35)</f>
        <v>8.345833333333335</v>
      </c>
      <c r="J35" s="13"/>
    </row>
    <row r="36" spans="1:10" ht="15" x14ac:dyDescent="0.25">
      <c r="A36" s="6"/>
      <c r="B36" s="10"/>
      <c r="C36" s="6"/>
      <c r="D36" s="6"/>
      <c r="E36" s="13"/>
      <c r="F36" s="13"/>
      <c r="G36" s="13"/>
      <c r="H36" s="13"/>
      <c r="I36" s="13"/>
      <c r="J36" s="13"/>
    </row>
    <row r="37" spans="1:10" ht="15" x14ac:dyDescent="0.25">
      <c r="A37" s="6"/>
      <c r="B37" s="10"/>
      <c r="C37" s="6"/>
      <c r="D37" s="6"/>
      <c r="E37" s="6" t="s">
        <v>14</v>
      </c>
      <c r="F37" s="6"/>
      <c r="G37" s="6"/>
      <c r="H37" s="6"/>
      <c r="I37" s="13">
        <f>+I33/B34</f>
        <v>8.3458333333333332</v>
      </c>
      <c r="J37" s="1" t="s">
        <v>42</v>
      </c>
    </row>
    <row r="38" spans="1:10" ht="15" x14ac:dyDescent="0.25">
      <c r="A38" s="6"/>
      <c r="B38" s="10"/>
      <c r="C38" s="6"/>
      <c r="D38" s="6"/>
      <c r="E38" s="6"/>
      <c r="F38" s="6"/>
      <c r="G38" s="6"/>
      <c r="H38" s="6"/>
      <c r="I38" s="13">
        <f>+I35-I37</f>
        <v>0</v>
      </c>
      <c r="J38" s="1" t="s">
        <v>43</v>
      </c>
    </row>
    <row r="39" spans="1:10" ht="15" x14ac:dyDescent="0.25">
      <c r="A39" s="6"/>
      <c r="B39" s="10"/>
      <c r="C39" s="6"/>
      <c r="D39" s="6"/>
      <c r="E39" s="6"/>
      <c r="F39" s="6"/>
      <c r="G39" s="6"/>
      <c r="H39" s="6"/>
      <c r="I39" s="13">
        <f>+I36-I38</f>
        <v>0</v>
      </c>
      <c r="J39" s="1" t="s">
        <v>43</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dimension ref="A1:M57"/>
  <sheetViews>
    <sheetView zoomScaleNormal="100" workbookViewId="0">
      <pane ySplit="6" topLeftCell="A7" activePane="bottomLeft" state="frozen"/>
      <selection pane="bottomLeft" activeCell="I25" sqref="I25"/>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70</v>
      </c>
      <c r="C2" s="19"/>
      <c r="D2" s="19"/>
      <c r="E2" s="17" t="s">
        <v>46</v>
      </c>
      <c r="F2" s="17"/>
      <c r="G2" s="21">
        <f>+SUM(I10:I30)</f>
        <v>28.799999999999997</v>
      </c>
      <c r="H2" s="17"/>
      <c r="I2" s="20"/>
    </row>
    <row r="3" spans="1:10" x14ac:dyDescent="0.25">
      <c r="A3" s="17" t="s">
        <v>29</v>
      </c>
      <c r="B3" s="17" t="s">
        <v>104</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I7" s="6">
        <f t="shared" ref="I7:I27" si="0">0.6*E7+0.25*F7+0.1*G7+0.05*H7</f>
        <v>0</v>
      </c>
      <c r="J7" s="43"/>
    </row>
    <row r="8" spans="1:10" x14ac:dyDescent="0.25">
      <c r="A8" s="10">
        <v>45934</v>
      </c>
      <c r="B8" s="11">
        <v>1</v>
      </c>
      <c r="C8" s="6">
        <v>2</v>
      </c>
      <c r="D8" s="6" t="s">
        <v>41</v>
      </c>
      <c r="E8" s="12">
        <v>10</v>
      </c>
      <c r="F8" s="12">
        <v>10</v>
      </c>
      <c r="G8" s="12">
        <v>10</v>
      </c>
      <c r="H8" s="12">
        <v>10</v>
      </c>
      <c r="I8" s="6">
        <f t="shared" si="0"/>
        <v>10</v>
      </c>
      <c r="J8" s="43"/>
    </row>
    <row r="9" spans="1:10" x14ac:dyDescent="0.25">
      <c r="A9" s="10">
        <v>45941</v>
      </c>
      <c r="B9" s="11"/>
      <c r="C9" s="6">
        <v>3</v>
      </c>
      <c r="D9" s="6" t="s">
        <v>41</v>
      </c>
      <c r="E9" s="12"/>
      <c r="F9" s="12"/>
      <c r="G9" s="12"/>
      <c r="H9" s="12"/>
      <c r="I9" s="6">
        <f t="shared" si="0"/>
        <v>0</v>
      </c>
      <c r="J9" s="43"/>
    </row>
    <row r="10" spans="1:10" x14ac:dyDescent="0.25">
      <c r="A10" s="10">
        <v>45948</v>
      </c>
      <c r="B10" s="11"/>
      <c r="C10" s="6">
        <v>4</v>
      </c>
      <c r="D10" s="6">
        <v>1</v>
      </c>
      <c r="E10" s="12"/>
      <c r="F10" s="12"/>
      <c r="G10" s="12"/>
      <c r="H10" s="12"/>
      <c r="I10" s="6">
        <f t="shared" si="0"/>
        <v>0</v>
      </c>
      <c r="J10" s="43" t="s">
        <v>48</v>
      </c>
    </row>
    <row r="11" spans="1:10" x14ac:dyDescent="0.25">
      <c r="A11" s="10">
        <v>45955</v>
      </c>
      <c r="B11" s="11"/>
      <c r="C11" s="6">
        <v>4</v>
      </c>
      <c r="D11" s="6">
        <v>2</v>
      </c>
      <c r="E11" s="12"/>
      <c r="F11" s="12"/>
      <c r="G11" s="12"/>
      <c r="H11" s="12"/>
      <c r="I11" s="6">
        <f t="shared" si="0"/>
        <v>0</v>
      </c>
      <c r="J11" s="43"/>
    </row>
    <row r="12" spans="1:10" x14ac:dyDescent="0.25">
      <c r="A12" s="10">
        <v>45962</v>
      </c>
      <c r="B12" s="11"/>
      <c r="C12" s="6">
        <v>5</v>
      </c>
      <c r="D12" s="6">
        <v>1</v>
      </c>
      <c r="E12" s="12"/>
      <c r="F12" s="12"/>
      <c r="G12" s="12"/>
      <c r="H12" s="12"/>
      <c r="I12" s="6">
        <f t="shared" si="0"/>
        <v>0</v>
      </c>
      <c r="J12" s="43"/>
    </row>
    <row r="13" spans="1:10" x14ac:dyDescent="0.25">
      <c r="A13" s="10">
        <v>45963</v>
      </c>
      <c r="B13" s="11"/>
      <c r="C13" s="6">
        <v>5</v>
      </c>
      <c r="D13" s="6">
        <v>2</v>
      </c>
      <c r="E13" s="12"/>
      <c r="F13" s="12"/>
      <c r="G13" s="12"/>
      <c r="H13" s="12"/>
      <c r="I13" s="6">
        <f t="shared" ref="I13:I31" si="1">0.6*E13+0.25*F13+0.1*G13+0.05*H13</f>
        <v>0</v>
      </c>
      <c r="J13" s="43"/>
    </row>
    <row r="14" spans="1:10" x14ac:dyDescent="0.25">
      <c r="A14" s="10">
        <v>45969</v>
      </c>
      <c r="B14" s="11"/>
      <c r="C14" s="6">
        <v>6</v>
      </c>
      <c r="D14" s="6">
        <v>1</v>
      </c>
      <c r="E14" s="12"/>
      <c r="F14" s="12"/>
      <c r="G14" s="12"/>
      <c r="H14" s="12"/>
      <c r="I14" s="6">
        <f t="shared" si="0"/>
        <v>0</v>
      </c>
      <c r="J14" s="43"/>
    </row>
    <row r="15" spans="1:10" x14ac:dyDescent="0.25">
      <c r="A15" s="10">
        <v>45976</v>
      </c>
      <c r="B15" s="11"/>
      <c r="C15" s="6">
        <v>6</v>
      </c>
      <c r="D15" s="6">
        <v>2</v>
      </c>
      <c r="E15" s="12"/>
      <c r="F15" s="12"/>
      <c r="G15" s="12"/>
      <c r="H15" s="12"/>
      <c r="I15" s="6">
        <f t="shared" si="0"/>
        <v>0</v>
      </c>
      <c r="J15" s="43"/>
    </row>
    <row r="16" spans="1:10" x14ac:dyDescent="0.25">
      <c r="A16" s="10">
        <v>45983</v>
      </c>
      <c r="B16" s="11"/>
      <c r="C16" s="6">
        <v>7</v>
      </c>
      <c r="D16" s="6">
        <v>1</v>
      </c>
      <c r="E16" s="12"/>
      <c r="F16" s="12"/>
      <c r="G16" s="12"/>
      <c r="H16" s="12"/>
      <c r="I16" s="6">
        <f t="shared" si="0"/>
        <v>0</v>
      </c>
      <c r="J16" s="43"/>
    </row>
    <row r="17" spans="1:13" ht="12.75" customHeight="1" x14ac:dyDescent="0.25">
      <c r="A17" s="10">
        <v>45984</v>
      </c>
      <c r="B17" s="11"/>
      <c r="C17" s="6">
        <v>7</v>
      </c>
      <c r="D17" s="6">
        <v>2</v>
      </c>
      <c r="E17" s="12"/>
      <c r="F17" s="12"/>
      <c r="G17" s="12"/>
      <c r="H17" s="12"/>
      <c r="I17" s="6">
        <f t="shared" si="0"/>
        <v>0</v>
      </c>
      <c r="J17" s="43"/>
    </row>
    <row r="18" spans="1:13" ht="12.75" customHeight="1" x14ac:dyDescent="0.25">
      <c r="A18" s="10">
        <v>45990</v>
      </c>
      <c r="B18" s="11"/>
      <c r="C18" s="6">
        <v>8</v>
      </c>
      <c r="D18" s="6" t="s">
        <v>41</v>
      </c>
      <c r="E18" s="12"/>
      <c r="F18" s="12"/>
      <c r="G18" s="12"/>
      <c r="H18" s="12"/>
      <c r="I18" s="6">
        <f t="shared" si="0"/>
        <v>0</v>
      </c>
      <c r="J18" s="43"/>
    </row>
    <row r="19" spans="1:13" x14ac:dyDescent="0.25">
      <c r="A19" s="10">
        <v>45997</v>
      </c>
      <c r="B19" s="11"/>
      <c r="C19" s="6">
        <v>9</v>
      </c>
      <c r="D19" s="6" t="s">
        <v>41</v>
      </c>
      <c r="E19" s="58"/>
      <c r="F19" s="58"/>
      <c r="G19" s="58"/>
      <c r="H19" s="58"/>
      <c r="I19" s="6">
        <f t="shared" si="0"/>
        <v>0</v>
      </c>
      <c r="J19" s="43"/>
    </row>
    <row r="20" spans="1:13" x14ac:dyDescent="0.25">
      <c r="A20" s="10">
        <v>46004</v>
      </c>
      <c r="B20" s="11"/>
      <c r="C20" s="6">
        <v>10</v>
      </c>
      <c r="D20" s="6" t="s">
        <v>41</v>
      </c>
      <c r="E20" s="58"/>
      <c r="F20" s="58"/>
      <c r="G20" s="58"/>
      <c r="H20" s="58"/>
      <c r="I20" s="6">
        <f t="shared" si="0"/>
        <v>0</v>
      </c>
      <c r="J20" s="43"/>
    </row>
    <row r="21" spans="1:13" x14ac:dyDescent="0.25">
      <c r="A21" s="10">
        <v>46011</v>
      </c>
      <c r="B21" s="11"/>
      <c r="C21" s="6">
        <v>11</v>
      </c>
      <c r="D21" s="6" t="s">
        <v>41</v>
      </c>
      <c r="E21" s="58"/>
      <c r="F21" s="58"/>
      <c r="G21" s="58"/>
      <c r="H21" s="58"/>
      <c r="I21" s="6">
        <f t="shared" si="0"/>
        <v>0</v>
      </c>
      <c r="J21" s="43"/>
    </row>
    <row r="22" spans="1:13" x14ac:dyDescent="0.25">
      <c r="A22" s="10">
        <v>46032</v>
      </c>
      <c r="B22" s="11"/>
      <c r="C22" s="6">
        <v>12</v>
      </c>
      <c r="D22" s="6">
        <v>1</v>
      </c>
      <c r="E22" s="65" t="s">
        <v>138</v>
      </c>
      <c r="F22" s="65" t="s">
        <v>138</v>
      </c>
      <c r="G22" s="65" t="s">
        <v>138</v>
      </c>
      <c r="H22" s="65" t="s">
        <v>138</v>
      </c>
      <c r="J22" s="43" t="s">
        <v>150</v>
      </c>
    </row>
    <row r="23" spans="1:13" x14ac:dyDescent="0.25">
      <c r="A23" s="10">
        <v>46039</v>
      </c>
      <c r="B23" s="11">
        <v>1</v>
      </c>
      <c r="C23" s="6">
        <v>12</v>
      </c>
      <c r="D23" s="6" t="s">
        <v>41</v>
      </c>
      <c r="E23" s="12">
        <v>10</v>
      </c>
      <c r="F23" s="12">
        <v>10</v>
      </c>
      <c r="G23" s="12">
        <v>10</v>
      </c>
      <c r="H23" s="12">
        <v>10</v>
      </c>
      <c r="I23" s="6">
        <f t="shared" si="0"/>
        <v>10</v>
      </c>
      <c r="J23" s="43"/>
    </row>
    <row r="24" spans="1:13" x14ac:dyDescent="0.25">
      <c r="A24" s="10">
        <v>46046</v>
      </c>
      <c r="B24" s="11">
        <v>1</v>
      </c>
      <c r="C24" s="6">
        <v>13</v>
      </c>
      <c r="D24" s="6">
        <v>1</v>
      </c>
      <c r="E24" s="12">
        <v>9</v>
      </c>
      <c r="F24" s="12">
        <v>10</v>
      </c>
      <c r="G24" s="12">
        <v>10</v>
      </c>
      <c r="H24" s="12">
        <v>10</v>
      </c>
      <c r="I24" s="6">
        <f t="shared" si="0"/>
        <v>9.3999999999999986</v>
      </c>
      <c r="J24" s="43"/>
    </row>
    <row r="25" spans="1:13" x14ac:dyDescent="0.25">
      <c r="A25" s="10">
        <v>46053</v>
      </c>
      <c r="B25" s="11">
        <v>1</v>
      </c>
      <c r="C25" s="6">
        <v>13</v>
      </c>
      <c r="D25" s="6">
        <v>2</v>
      </c>
      <c r="E25" s="12">
        <v>9</v>
      </c>
      <c r="F25" s="12">
        <v>10</v>
      </c>
      <c r="G25" s="12">
        <v>10</v>
      </c>
      <c r="H25" s="12">
        <v>10</v>
      </c>
      <c r="I25" s="6">
        <f t="shared" si="0"/>
        <v>9.3999999999999986</v>
      </c>
      <c r="J25" s="43"/>
    </row>
    <row r="26" spans="1:13" x14ac:dyDescent="0.25">
      <c r="A26" s="10">
        <v>46060</v>
      </c>
      <c r="B26" s="11"/>
      <c r="C26" s="6">
        <v>14</v>
      </c>
      <c r="D26" s="6">
        <v>1</v>
      </c>
      <c r="E26" s="12"/>
      <c r="F26" s="12"/>
      <c r="G26" s="12"/>
      <c r="H26" s="12"/>
      <c r="I26" s="6">
        <f t="shared" si="0"/>
        <v>0</v>
      </c>
      <c r="J26" s="43"/>
    </row>
    <row r="27" spans="1:13" x14ac:dyDescent="0.25">
      <c r="A27" s="10">
        <v>46061</v>
      </c>
      <c r="B27" s="11"/>
      <c r="C27" s="6">
        <v>14</v>
      </c>
      <c r="D27" s="6">
        <v>2</v>
      </c>
      <c r="E27" s="12"/>
      <c r="F27" s="12"/>
      <c r="G27" s="12"/>
      <c r="H27" s="12"/>
      <c r="I27" s="6">
        <f t="shared" si="0"/>
        <v>0</v>
      </c>
      <c r="J27" s="43"/>
    </row>
    <row r="28" spans="1:13" x14ac:dyDescent="0.25">
      <c r="A28" s="10">
        <v>46067</v>
      </c>
      <c r="B28" s="11"/>
      <c r="C28" s="6">
        <v>15</v>
      </c>
      <c r="D28" s="6">
        <v>1</v>
      </c>
      <c r="E28" s="12"/>
      <c r="F28" s="12"/>
      <c r="G28" s="12"/>
      <c r="H28" s="12"/>
      <c r="I28" s="6">
        <f t="shared" si="1"/>
        <v>0</v>
      </c>
      <c r="J28" s="43"/>
    </row>
    <row r="29" spans="1:13" x14ac:dyDescent="0.25">
      <c r="A29" s="10">
        <v>45709</v>
      </c>
      <c r="B29" s="11"/>
      <c r="C29" s="6">
        <v>15</v>
      </c>
      <c r="D29" s="6">
        <v>2</v>
      </c>
      <c r="E29" s="12"/>
      <c r="F29" s="12"/>
      <c r="G29" s="12"/>
      <c r="H29" s="12"/>
      <c r="I29" s="6">
        <f t="shared" si="1"/>
        <v>0</v>
      </c>
      <c r="J29" s="43"/>
    </row>
    <row r="30" spans="1:13" x14ac:dyDescent="0.25">
      <c r="A30" s="10">
        <v>46081</v>
      </c>
      <c r="B30" s="11"/>
      <c r="C30" s="6">
        <v>16</v>
      </c>
      <c r="D30" s="6">
        <v>1</v>
      </c>
      <c r="E30" s="56"/>
      <c r="F30" s="56"/>
      <c r="G30" s="56"/>
      <c r="H30" s="56"/>
      <c r="I30" s="6">
        <f t="shared" si="1"/>
        <v>0</v>
      </c>
      <c r="J30" s="43"/>
    </row>
    <row r="31" spans="1:13" x14ac:dyDescent="0.25">
      <c r="A31" s="10">
        <v>46088</v>
      </c>
      <c r="B31" s="11"/>
      <c r="C31" s="6">
        <v>16</v>
      </c>
      <c r="D31" s="6">
        <v>2</v>
      </c>
      <c r="E31" s="13"/>
      <c r="F31" s="13"/>
      <c r="G31" s="13"/>
      <c r="H31" s="13"/>
      <c r="I31" s="6">
        <f t="shared" si="1"/>
        <v>0</v>
      </c>
    </row>
    <row r="32" spans="1:13" x14ac:dyDescent="0.25">
      <c r="C32" s="7" t="s">
        <v>35</v>
      </c>
      <c r="E32" s="13">
        <f>SUM(E10:E31)</f>
        <v>28</v>
      </c>
      <c r="F32" s="13">
        <f>SUM(F10:F31)</f>
        <v>30</v>
      </c>
      <c r="G32" s="13">
        <f>SUM(G10:G31)</f>
        <v>30</v>
      </c>
      <c r="H32" s="13">
        <f>SUM(H10:H31)</f>
        <v>30</v>
      </c>
      <c r="I32" s="14">
        <f>0.6*E32+0.25*F32+0.1*G32+0.05*H32</f>
        <v>28.8</v>
      </c>
      <c r="L32" s="2"/>
      <c r="M32" s="2"/>
    </row>
    <row r="33" spans="1:10" x14ac:dyDescent="0.25">
      <c r="A33" s="1" t="s">
        <v>50</v>
      </c>
      <c r="B33" s="12">
        <f>COUNT(E10:E30)</f>
        <v>3</v>
      </c>
      <c r="E33" s="13">
        <f>$B$33</f>
        <v>3</v>
      </c>
      <c r="F33" s="13">
        <f>$B$33</f>
        <v>3</v>
      </c>
      <c r="G33" s="13">
        <f>$B$33</f>
        <v>3</v>
      </c>
      <c r="H33" s="13">
        <f>$B$33</f>
        <v>3</v>
      </c>
      <c r="I33" s="13"/>
    </row>
    <row r="34" spans="1:10" x14ac:dyDescent="0.25">
      <c r="A34" s="1" t="s">
        <v>5</v>
      </c>
      <c r="E34" s="13">
        <f>+E32/($B$33*10)*'Summary All Grounds'!$G$6</f>
        <v>5.6</v>
      </c>
      <c r="F34" s="13">
        <f>+F32/($B$33*10)*'Summary All Grounds'!$H$6</f>
        <v>2.5</v>
      </c>
      <c r="G34" s="13">
        <f>+G32/($B$33*10)*'Summary All Grounds'!$I$6</f>
        <v>1</v>
      </c>
      <c r="H34" s="13">
        <f>+H32/($B$33*10)*'Summary All Grounds'!$J$6</f>
        <v>0.5</v>
      </c>
      <c r="I34" s="13">
        <f>SUM(E34:H34)</f>
        <v>9.6</v>
      </c>
    </row>
    <row r="35" spans="1:10" x14ac:dyDescent="0.25">
      <c r="E35" s="13"/>
      <c r="F35" s="13"/>
      <c r="G35" s="13"/>
      <c r="H35" s="13"/>
      <c r="I35" s="13"/>
    </row>
    <row r="36" spans="1:10" x14ac:dyDescent="0.25">
      <c r="B36" s="6"/>
      <c r="H36" s="15" t="s">
        <v>51</v>
      </c>
      <c r="I36" s="13">
        <f>+I32/B33</f>
        <v>9.6</v>
      </c>
      <c r="J36" s="1" t="s">
        <v>52</v>
      </c>
    </row>
    <row r="38" spans="1:10" x14ac:dyDescent="0.25">
      <c r="I38" s="13">
        <f>+I34-I36</f>
        <v>0</v>
      </c>
      <c r="J38" s="1" t="s">
        <v>53</v>
      </c>
    </row>
    <row r="57" spans="1:1" x14ac:dyDescent="0.25">
      <c r="A57" s="10"/>
    </row>
  </sheetData>
  <customSheetViews>
    <customSheetView guid="{B1033906-1AC0-496B-829F-EF4212ECB99D}" showRuler="0">
      <pane ySplit="4" topLeftCell="A5" activePane="bottomLeft" state="frozen"/>
      <selection pane="bottomLeft" activeCell="F26" sqref="F26"/>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8000000000000003" bottom="0.39" header="0.51181102362204722" footer="0.51181102362204722"/>
  <pageSetup paperSize="9" orientation="landscape" r:id="rId2"/>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M57"/>
  <sheetViews>
    <sheetView zoomScaleNormal="100" workbookViewId="0">
      <pane ySplit="6" topLeftCell="A7" activePane="bottomLeft" state="frozen"/>
      <selection pane="bottomLeft" activeCell="J25" sqref="J25"/>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59</v>
      </c>
      <c r="C2" s="19"/>
      <c r="D2" s="19"/>
      <c r="E2" s="17" t="s">
        <v>46</v>
      </c>
      <c r="F2" s="17"/>
      <c r="G2" s="21">
        <f>+SUM(I10:I30)</f>
        <v>83.649999999999991</v>
      </c>
      <c r="H2" s="17"/>
      <c r="I2" s="20"/>
    </row>
    <row r="3" spans="1:10" x14ac:dyDescent="0.25">
      <c r="A3" s="17" t="s">
        <v>29</v>
      </c>
      <c r="B3" s="17" t="s">
        <v>105</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t="s">
        <v>132</v>
      </c>
      <c r="C7" s="6">
        <v>1</v>
      </c>
      <c r="D7" s="6" t="s">
        <v>49</v>
      </c>
      <c r="E7" s="56">
        <v>8</v>
      </c>
      <c r="F7" s="56">
        <v>7</v>
      </c>
      <c r="G7" s="56">
        <v>8</v>
      </c>
      <c r="H7" s="56">
        <v>10</v>
      </c>
      <c r="I7" s="6">
        <f t="shared" ref="I7:I31" si="0">0.6*E7+0.25*F7+0.1*G7+0.05*H7</f>
        <v>7.85</v>
      </c>
      <c r="J7" s="43"/>
    </row>
    <row r="8" spans="1:10" x14ac:dyDescent="0.25">
      <c r="A8" s="10">
        <v>45934</v>
      </c>
      <c r="B8" s="11" t="s">
        <v>131</v>
      </c>
      <c r="C8" s="6">
        <v>2</v>
      </c>
      <c r="D8" s="6" t="s">
        <v>41</v>
      </c>
      <c r="E8" s="56">
        <v>8</v>
      </c>
      <c r="F8" s="56">
        <v>8</v>
      </c>
      <c r="G8" s="56">
        <v>10</v>
      </c>
      <c r="H8" s="56">
        <v>10</v>
      </c>
      <c r="I8" s="6">
        <f t="shared" si="0"/>
        <v>8.3000000000000007</v>
      </c>
      <c r="J8" s="43"/>
    </row>
    <row r="9" spans="1:10" x14ac:dyDescent="0.25">
      <c r="A9" s="10">
        <v>45941</v>
      </c>
      <c r="B9" s="11">
        <v>1</v>
      </c>
      <c r="C9" s="6">
        <v>3</v>
      </c>
      <c r="D9" s="6" t="s">
        <v>41</v>
      </c>
      <c r="E9" s="56">
        <v>6</v>
      </c>
      <c r="F9" s="56">
        <v>6</v>
      </c>
      <c r="G9" s="56">
        <v>10</v>
      </c>
      <c r="H9" s="56">
        <v>8</v>
      </c>
      <c r="I9" s="6">
        <f t="shared" si="0"/>
        <v>6.5</v>
      </c>
      <c r="J9" s="43"/>
    </row>
    <row r="10" spans="1:10" x14ac:dyDescent="0.25">
      <c r="A10" s="10">
        <v>45948</v>
      </c>
      <c r="B10" s="11">
        <v>2</v>
      </c>
      <c r="C10" s="6">
        <v>4</v>
      </c>
      <c r="D10" s="6">
        <v>1</v>
      </c>
      <c r="E10" s="56">
        <v>8</v>
      </c>
      <c r="F10" s="56">
        <v>7</v>
      </c>
      <c r="G10" s="56">
        <v>10</v>
      </c>
      <c r="H10" s="56">
        <v>10</v>
      </c>
      <c r="I10" s="6">
        <f t="shared" si="0"/>
        <v>8.0500000000000007</v>
      </c>
      <c r="J10" s="43" t="s">
        <v>48</v>
      </c>
    </row>
    <row r="11" spans="1:10" x14ac:dyDescent="0.25">
      <c r="A11" s="10">
        <v>45955</v>
      </c>
      <c r="B11" s="11">
        <v>2</v>
      </c>
      <c r="C11" s="6">
        <v>4</v>
      </c>
      <c r="D11" s="6">
        <v>2</v>
      </c>
      <c r="E11" s="56">
        <v>8</v>
      </c>
      <c r="F11" s="56">
        <v>7</v>
      </c>
      <c r="G11" s="56">
        <v>8</v>
      </c>
      <c r="H11" s="56">
        <v>8</v>
      </c>
      <c r="I11" s="6">
        <f t="shared" si="0"/>
        <v>7.75</v>
      </c>
      <c r="J11" s="43"/>
    </row>
    <row r="12" spans="1:10" x14ac:dyDescent="0.25">
      <c r="A12" s="10">
        <v>45962</v>
      </c>
      <c r="B12" s="11">
        <v>1</v>
      </c>
      <c r="C12" s="6">
        <v>5</v>
      </c>
      <c r="D12" s="6">
        <v>1</v>
      </c>
      <c r="E12" s="65" t="s">
        <v>138</v>
      </c>
      <c r="F12" s="65" t="s">
        <v>138</v>
      </c>
      <c r="G12" s="65" t="s">
        <v>138</v>
      </c>
      <c r="H12" s="65" t="s">
        <v>138</v>
      </c>
      <c r="J12" s="43" t="s">
        <v>139</v>
      </c>
    </row>
    <row r="13" spans="1:10" x14ac:dyDescent="0.25">
      <c r="A13" s="10">
        <v>45963</v>
      </c>
      <c r="B13" s="11">
        <v>1</v>
      </c>
      <c r="C13" s="6">
        <v>5</v>
      </c>
      <c r="D13" s="6">
        <v>2</v>
      </c>
      <c r="E13" s="56">
        <v>7</v>
      </c>
      <c r="F13" s="56">
        <v>8</v>
      </c>
      <c r="G13" s="56">
        <v>10</v>
      </c>
      <c r="H13" s="56">
        <v>10</v>
      </c>
      <c r="J13" s="43" t="s">
        <v>140</v>
      </c>
    </row>
    <row r="14" spans="1:10" x14ac:dyDescent="0.25">
      <c r="A14" s="10">
        <v>45969</v>
      </c>
      <c r="B14" s="11">
        <v>2</v>
      </c>
      <c r="C14" s="6">
        <v>6</v>
      </c>
      <c r="D14" s="6">
        <v>1</v>
      </c>
      <c r="E14" s="56">
        <v>8</v>
      </c>
      <c r="F14" s="56">
        <v>8</v>
      </c>
      <c r="G14" s="56">
        <v>9</v>
      </c>
      <c r="H14" s="56">
        <v>10</v>
      </c>
      <c r="I14" s="6">
        <f t="shared" si="0"/>
        <v>8.1999999999999993</v>
      </c>
      <c r="J14" s="43"/>
    </row>
    <row r="15" spans="1:10" x14ac:dyDescent="0.25">
      <c r="A15" s="10">
        <v>45976</v>
      </c>
      <c r="B15" s="11">
        <v>2</v>
      </c>
      <c r="C15" s="6">
        <v>6</v>
      </c>
      <c r="D15" s="6">
        <v>2</v>
      </c>
      <c r="E15" s="56">
        <v>8</v>
      </c>
      <c r="F15" s="56">
        <v>8</v>
      </c>
      <c r="G15" s="56">
        <v>9</v>
      </c>
      <c r="H15" s="56">
        <v>10</v>
      </c>
      <c r="I15" s="6">
        <f t="shared" si="0"/>
        <v>8.1999999999999993</v>
      </c>
      <c r="J15" s="43"/>
    </row>
    <row r="16" spans="1:10" x14ac:dyDescent="0.25">
      <c r="A16" s="10">
        <v>45983</v>
      </c>
      <c r="B16" s="11">
        <v>1</v>
      </c>
      <c r="C16" s="6">
        <v>7</v>
      </c>
      <c r="D16" s="6">
        <v>1</v>
      </c>
      <c r="E16" s="56">
        <v>8</v>
      </c>
      <c r="F16" s="56">
        <v>8</v>
      </c>
      <c r="G16" s="56">
        <v>10</v>
      </c>
      <c r="H16" s="56">
        <v>10</v>
      </c>
      <c r="I16" s="6">
        <f t="shared" si="0"/>
        <v>8.3000000000000007</v>
      </c>
      <c r="J16" s="43"/>
    </row>
    <row r="17" spans="1:13" x14ac:dyDescent="0.25">
      <c r="A17" s="10">
        <v>45984</v>
      </c>
      <c r="B17" s="11">
        <v>1</v>
      </c>
      <c r="C17" s="6">
        <v>7</v>
      </c>
      <c r="D17" s="6">
        <v>2</v>
      </c>
      <c r="E17" s="56">
        <v>8</v>
      </c>
      <c r="F17" s="56">
        <v>8</v>
      </c>
      <c r="G17" s="56">
        <v>10</v>
      </c>
      <c r="H17" s="56">
        <v>10</v>
      </c>
      <c r="J17" s="43" t="s">
        <v>140</v>
      </c>
    </row>
    <row r="18" spans="1:13" ht="12.75" customHeight="1" x14ac:dyDescent="0.25">
      <c r="A18" s="10">
        <v>45990</v>
      </c>
      <c r="B18" s="11">
        <v>1</v>
      </c>
      <c r="C18" s="6">
        <v>8</v>
      </c>
      <c r="D18" s="6" t="s">
        <v>41</v>
      </c>
      <c r="E18" s="56">
        <v>1</v>
      </c>
      <c r="F18" s="56">
        <v>6</v>
      </c>
      <c r="G18" s="56">
        <v>9</v>
      </c>
      <c r="H18" s="56">
        <v>10</v>
      </c>
      <c r="I18" s="6">
        <f t="shared" si="0"/>
        <v>3.5</v>
      </c>
      <c r="J18" s="43"/>
    </row>
    <row r="19" spans="1:13" ht="12.75" customHeight="1" x14ac:dyDescent="0.25">
      <c r="A19" s="10">
        <v>45997</v>
      </c>
      <c r="B19" s="11">
        <v>2</v>
      </c>
      <c r="C19" s="6">
        <v>9</v>
      </c>
      <c r="D19" s="6" t="s">
        <v>41</v>
      </c>
      <c r="E19" s="56">
        <v>5</v>
      </c>
      <c r="F19" s="56">
        <v>5</v>
      </c>
      <c r="G19" s="56">
        <v>9</v>
      </c>
      <c r="H19" s="56">
        <v>10</v>
      </c>
      <c r="I19" s="6">
        <f t="shared" si="0"/>
        <v>5.65</v>
      </c>
      <c r="J19" s="43"/>
    </row>
    <row r="20" spans="1:13" x14ac:dyDescent="0.25">
      <c r="A20" s="10">
        <v>46004</v>
      </c>
      <c r="B20" s="11">
        <v>2</v>
      </c>
      <c r="C20" s="6">
        <v>10</v>
      </c>
      <c r="D20" s="6" t="s">
        <v>41</v>
      </c>
      <c r="E20" s="58">
        <v>6</v>
      </c>
      <c r="F20" s="58">
        <v>7</v>
      </c>
      <c r="G20" s="58">
        <v>8</v>
      </c>
      <c r="H20" s="58">
        <v>10</v>
      </c>
      <c r="I20" s="6">
        <f t="shared" si="0"/>
        <v>6.6499999999999995</v>
      </c>
      <c r="J20" s="43"/>
    </row>
    <row r="21" spans="1:13" x14ac:dyDescent="0.25">
      <c r="A21" s="10">
        <v>46011</v>
      </c>
      <c r="B21" s="11">
        <v>1</v>
      </c>
      <c r="C21" s="6">
        <v>11</v>
      </c>
      <c r="D21" s="6" t="s">
        <v>41</v>
      </c>
      <c r="E21" s="58">
        <v>6</v>
      </c>
      <c r="F21" s="58">
        <v>6</v>
      </c>
      <c r="G21" s="58">
        <v>7</v>
      </c>
      <c r="H21" s="58">
        <v>10</v>
      </c>
      <c r="I21" s="6">
        <f t="shared" si="0"/>
        <v>6.3</v>
      </c>
      <c r="J21" s="43"/>
    </row>
    <row r="22" spans="1:13" x14ac:dyDescent="0.25">
      <c r="A22" s="10">
        <v>46032</v>
      </c>
      <c r="B22" s="11"/>
      <c r="E22" s="65" t="s">
        <v>138</v>
      </c>
      <c r="F22" s="65" t="s">
        <v>138</v>
      </c>
      <c r="G22" s="65" t="s">
        <v>138</v>
      </c>
      <c r="H22" s="65" t="s">
        <v>138</v>
      </c>
      <c r="J22" s="43" t="s">
        <v>150</v>
      </c>
    </row>
    <row r="23" spans="1:13" x14ac:dyDescent="0.25">
      <c r="A23" s="10">
        <v>46039</v>
      </c>
      <c r="B23" s="11">
        <v>2</v>
      </c>
      <c r="C23" s="6">
        <v>12</v>
      </c>
      <c r="D23" s="6" t="s">
        <v>41</v>
      </c>
      <c r="E23" s="58">
        <v>7</v>
      </c>
      <c r="F23" s="58">
        <v>9</v>
      </c>
      <c r="G23" s="58">
        <v>9</v>
      </c>
      <c r="H23" s="58">
        <v>10</v>
      </c>
      <c r="I23" s="6">
        <f t="shared" si="0"/>
        <v>7.8500000000000005</v>
      </c>
      <c r="J23" s="43"/>
    </row>
    <row r="24" spans="1:13" x14ac:dyDescent="0.25">
      <c r="A24" s="10">
        <v>46046</v>
      </c>
      <c r="B24" s="11">
        <v>1</v>
      </c>
      <c r="C24" s="6">
        <v>13</v>
      </c>
      <c r="D24" s="6">
        <v>1</v>
      </c>
      <c r="E24" s="56">
        <v>5</v>
      </c>
      <c r="F24" s="56">
        <v>5</v>
      </c>
      <c r="G24" s="56">
        <v>10</v>
      </c>
      <c r="H24" s="56">
        <v>10</v>
      </c>
      <c r="I24" s="6">
        <f t="shared" si="0"/>
        <v>5.75</v>
      </c>
      <c r="J24" s="43"/>
    </row>
    <row r="25" spans="1:13" x14ac:dyDescent="0.25">
      <c r="A25" s="10">
        <v>46053</v>
      </c>
      <c r="B25" s="11">
        <v>1</v>
      </c>
      <c r="C25" s="6">
        <v>13</v>
      </c>
      <c r="D25" s="6">
        <v>2</v>
      </c>
      <c r="E25" s="56">
        <v>7</v>
      </c>
      <c r="F25" s="56">
        <v>7</v>
      </c>
      <c r="G25" s="56">
        <v>10</v>
      </c>
      <c r="H25" s="56">
        <v>10</v>
      </c>
      <c r="I25" s="6">
        <f t="shared" si="0"/>
        <v>7.45</v>
      </c>
      <c r="J25" s="43"/>
    </row>
    <row r="26" spans="1:13" x14ac:dyDescent="0.25">
      <c r="A26" s="10">
        <v>46060</v>
      </c>
      <c r="B26" s="11"/>
      <c r="C26" s="6">
        <v>14</v>
      </c>
      <c r="D26" s="6">
        <v>1</v>
      </c>
      <c r="E26" s="56"/>
      <c r="F26" s="56"/>
      <c r="G26" s="56"/>
      <c r="H26" s="56"/>
      <c r="I26" s="6">
        <f t="shared" si="0"/>
        <v>0</v>
      </c>
      <c r="J26" s="43"/>
    </row>
    <row r="27" spans="1:13" x14ac:dyDescent="0.25">
      <c r="A27" s="10">
        <v>46061</v>
      </c>
      <c r="B27" s="11"/>
      <c r="C27" s="6">
        <v>14</v>
      </c>
      <c r="D27" s="6">
        <v>2</v>
      </c>
      <c r="E27" s="56"/>
      <c r="F27" s="56"/>
      <c r="G27" s="56"/>
      <c r="H27" s="56"/>
      <c r="I27" s="6">
        <f t="shared" si="0"/>
        <v>0</v>
      </c>
      <c r="J27" s="43"/>
    </row>
    <row r="28" spans="1:13" x14ac:dyDescent="0.25">
      <c r="A28" s="10">
        <v>46067</v>
      </c>
      <c r="B28" s="11"/>
      <c r="C28" s="6">
        <v>15</v>
      </c>
      <c r="D28" s="6">
        <v>1</v>
      </c>
      <c r="E28" s="56"/>
      <c r="F28" s="56"/>
      <c r="G28" s="56"/>
      <c r="H28" s="56"/>
      <c r="I28" s="6">
        <f t="shared" si="0"/>
        <v>0</v>
      </c>
      <c r="J28" s="43"/>
    </row>
    <row r="29" spans="1:13" x14ac:dyDescent="0.25">
      <c r="A29" s="10">
        <v>45709</v>
      </c>
      <c r="B29" s="11"/>
      <c r="C29" s="6">
        <v>15</v>
      </c>
      <c r="D29" s="6">
        <v>2</v>
      </c>
      <c r="E29" s="12"/>
      <c r="F29" s="12"/>
      <c r="G29" s="12"/>
      <c r="H29" s="12"/>
      <c r="I29" s="6">
        <f t="shared" si="0"/>
        <v>0</v>
      </c>
      <c r="J29" s="43"/>
    </row>
    <row r="30" spans="1:13" x14ac:dyDescent="0.25">
      <c r="A30" s="10">
        <v>46081</v>
      </c>
      <c r="B30" s="11"/>
      <c r="C30" s="6">
        <v>16</v>
      </c>
      <c r="D30" s="6">
        <v>1</v>
      </c>
      <c r="E30" s="12"/>
      <c r="F30" s="12"/>
      <c r="G30" s="12"/>
      <c r="H30" s="12"/>
      <c r="I30" s="6">
        <f t="shared" si="0"/>
        <v>0</v>
      </c>
      <c r="J30" s="43"/>
    </row>
    <row r="31" spans="1:13" x14ac:dyDescent="0.25">
      <c r="A31" s="10">
        <v>46088</v>
      </c>
      <c r="B31" s="11"/>
      <c r="C31" s="6">
        <v>16</v>
      </c>
      <c r="D31" s="6">
        <v>2</v>
      </c>
      <c r="E31" s="13"/>
      <c r="F31" s="13"/>
      <c r="G31" s="13"/>
      <c r="H31" s="13"/>
      <c r="I31" s="6">
        <f t="shared" si="0"/>
        <v>0</v>
      </c>
    </row>
    <row r="32" spans="1:13" x14ac:dyDescent="0.25">
      <c r="C32" s="7" t="s">
        <v>35</v>
      </c>
      <c r="E32" s="13">
        <f>SUM(E10:E31)</f>
        <v>92</v>
      </c>
      <c r="F32" s="13">
        <f>SUM(F10:F31)</f>
        <v>99</v>
      </c>
      <c r="G32" s="13">
        <f>SUM(G10:G31)</f>
        <v>128</v>
      </c>
      <c r="H32" s="13">
        <f>SUM(H10:H31)</f>
        <v>138</v>
      </c>
      <c r="I32" s="14">
        <f>0.6*E32+0.25*F32+0.1*G32+0.05*H32</f>
        <v>99.649999999999991</v>
      </c>
      <c r="L32" s="2"/>
      <c r="M32" s="2"/>
    </row>
    <row r="33" spans="1:10" x14ac:dyDescent="0.25">
      <c r="A33" s="1" t="s">
        <v>50</v>
      </c>
      <c r="B33" s="12">
        <f>COUNT(E10:E30)</f>
        <v>14</v>
      </c>
      <c r="E33" s="13">
        <f>$B$33</f>
        <v>14</v>
      </c>
      <c r="F33" s="13">
        <f>$B$33</f>
        <v>14</v>
      </c>
      <c r="G33" s="13">
        <f>$B$33</f>
        <v>14</v>
      </c>
      <c r="H33" s="13">
        <f>$B$33</f>
        <v>14</v>
      </c>
      <c r="I33" s="13"/>
    </row>
    <row r="34" spans="1:10" x14ac:dyDescent="0.25">
      <c r="A34" s="1" t="s">
        <v>5</v>
      </c>
      <c r="E34" s="13">
        <f>+E32/($B$33*10)*'Summary All Grounds'!$G$6</f>
        <v>3.9428571428571431</v>
      </c>
      <c r="F34" s="13">
        <f>+F32/($B$33*10)*'Summary All Grounds'!$H$6</f>
        <v>1.767857142857143</v>
      </c>
      <c r="G34" s="13">
        <f>+G32/($B$33*10)*'Summary All Grounds'!$I$6</f>
        <v>0.91428571428571426</v>
      </c>
      <c r="H34" s="13">
        <f>+H32/($B$33*10)*'Summary All Grounds'!$J$6</f>
        <v>0.49285714285714288</v>
      </c>
      <c r="I34" s="13">
        <f>SUM(E34:H34)</f>
        <v>7.1178571428571438</v>
      </c>
    </row>
    <row r="35" spans="1:10" x14ac:dyDescent="0.25">
      <c r="E35" s="13"/>
      <c r="F35" s="13"/>
      <c r="G35" s="13"/>
      <c r="H35" s="13"/>
      <c r="I35" s="13"/>
    </row>
    <row r="36" spans="1:10" x14ac:dyDescent="0.25">
      <c r="B36" s="6"/>
      <c r="H36" s="15" t="s">
        <v>51</v>
      </c>
      <c r="I36" s="13">
        <f>+I32/B33</f>
        <v>7.117857142857142</v>
      </c>
      <c r="J36" s="1" t="s">
        <v>52</v>
      </c>
    </row>
    <row r="38" spans="1:10" x14ac:dyDescent="0.25">
      <c r="I38" s="13">
        <f>+I34-I36</f>
        <v>0</v>
      </c>
      <c r="J38" s="1" t="s">
        <v>53</v>
      </c>
    </row>
    <row r="57" spans="1:1" x14ac:dyDescent="0.25">
      <c r="A57" s="10"/>
    </row>
  </sheetData>
  <customSheetViews>
    <customSheetView guid="{B1033906-1AC0-496B-829F-EF4212ECB99D}" showRuler="0">
      <pane ySplit="4" topLeftCell="A8" activePane="bottomLeft" state="frozen"/>
      <selection pane="bottomLeft" activeCell="G24" sqref="G24"/>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1" bottom="0.26" header="0.51181102362204722" footer="0.34"/>
  <pageSetup paperSize="9" orientation="landscape" r:id="rId2"/>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dimension ref="A1:M57"/>
  <sheetViews>
    <sheetView zoomScaleNormal="100" workbookViewId="0">
      <pane ySplit="6" topLeftCell="A7" activePane="bottomLeft" state="frozen"/>
      <selection pane="bottomLeft" activeCell="J24" sqref="J24"/>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87</v>
      </c>
      <c r="C2" s="19"/>
      <c r="D2" s="19"/>
      <c r="E2" s="17" t="s">
        <v>46</v>
      </c>
      <c r="F2" s="17"/>
      <c r="G2" s="21">
        <f>+SUM(I10:I30)</f>
        <v>107.14999999999998</v>
      </c>
      <c r="H2" s="17"/>
      <c r="I2" s="20"/>
    </row>
    <row r="3" spans="1:10" x14ac:dyDescent="0.25">
      <c r="A3" s="17" t="s">
        <v>29</v>
      </c>
      <c r="B3" s="17" t="s">
        <v>106</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I7" s="6">
        <f t="shared" ref="I7:I30" si="0">0.6*E7+0.25*F7+0.1*G7+0.05*H7</f>
        <v>0</v>
      </c>
      <c r="J7" s="43"/>
    </row>
    <row r="8" spans="1:10" x14ac:dyDescent="0.25">
      <c r="A8" s="10">
        <v>45934</v>
      </c>
      <c r="B8" s="11" t="s">
        <v>131</v>
      </c>
      <c r="C8" s="6">
        <v>2</v>
      </c>
      <c r="D8" s="6" t="s">
        <v>41</v>
      </c>
      <c r="E8" s="56">
        <v>10</v>
      </c>
      <c r="F8" s="56">
        <v>10</v>
      </c>
      <c r="G8" s="56">
        <v>10</v>
      </c>
      <c r="H8" s="56">
        <v>10</v>
      </c>
      <c r="I8" s="6">
        <f t="shared" si="0"/>
        <v>10</v>
      </c>
      <c r="J8" s="43"/>
    </row>
    <row r="9" spans="1:10" x14ac:dyDescent="0.25">
      <c r="A9" s="10">
        <v>45941</v>
      </c>
      <c r="B9" s="11">
        <v>1</v>
      </c>
      <c r="C9" s="6">
        <v>3</v>
      </c>
      <c r="D9" s="6" t="s">
        <v>41</v>
      </c>
      <c r="E9" s="56">
        <v>7</v>
      </c>
      <c r="F9" s="56">
        <v>8</v>
      </c>
      <c r="G9" s="56">
        <v>9</v>
      </c>
      <c r="H9" s="56">
        <v>10</v>
      </c>
      <c r="I9" s="6">
        <f t="shared" si="0"/>
        <v>7.6000000000000005</v>
      </c>
      <c r="J9" s="43"/>
    </row>
    <row r="10" spans="1:10" x14ac:dyDescent="0.25">
      <c r="A10" s="10">
        <v>45948</v>
      </c>
      <c r="B10" s="11">
        <v>2</v>
      </c>
      <c r="C10" s="6">
        <v>4</v>
      </c>
      <c r="D10" s="6">
        <v>1</v>
      </c>
      <c r="E10" s="56">
        <v>9</v>
      </c>
      <c r="F10" s="56">
        <v>9</v>
      </c>
      <c r="G10" s="56">
        <v>8</v>
      </c>
      <c r="H10" s="56">
        <v>10</v>
      </c>
      <c r="I10" s="6">
        <f t="shared" si="0"/>
        <v>8.9499999999999993</v>
      </c>
      <c r="J10" s="43" t="s">
        <v>48</v>
      </c>
    </row>
    <row r="11" spans="1:10" x14ac:dyDescent="0.25">
      <c r="A11" s="10">
        <v>45955</v>
      </c>
      <c r="B11" s="11">
        <v>2</v>
      </c>
      <c r="C11" s="6">
        <v>4</v>
      </c>
      <c r="D11" s="6">
        <v>2</v>
      </c>
      <c r="E11" s="56">
        <v>9</v>
      </c>
      <c r="F11" s="56">
        <v>9</v>
      </c>
      <c r="G11" s="56">
        <v>8</v>
      </c>
      <c r="H11" s="56">
        <v>10</v>
      </c>
      <c r="I11" s="6">
        <f t="shared" si="0"/>
        <v>8.9499999999999993</v>
      </c>
      <c r="J11" s="43"/>
    </row>
    <row r="12" spans="1:10" x14ac:dyDescent="0.25">
      <c r="A12" s="10">
        <v>45962</v>
      </c>
      <c r="B12" s="11">
        <v>1</v>
      </c>
      <c r="C12" s="6">
        <v>5</v>
      </c>
      <c r="D12" s="6">
        <v>1</v>
      </c>
      <c r="E12" s="56">
        <v>7</v>
      </c>
      <c r="F12" s="56">
        <v>4</v>
      </c>
      <c r="G12" s="56">
        <v>10</v>
      </c>
      <c r="H12" s="56">
        <v>10</v>
      </c>
      <c r="I12" s="6">
        <f t="shared" si="0"/>
        <v>6.7</v>
      </c>
      <c r="J12" s="43"/>
    </row>
    <row r="13" spans="1:10" x14ac:dyDescent="0.25">
      <c r="A13" s="10">
        <v>45963</v>
      </c>
      <c r="B13" s="11">
        <v>1</v>
      </c>
      <c r="C13" s="6">
        <v>5</v>
      </c>
      <c r="D13" s="6">
        <v>2</v>
      </c>
      <c r="E13" s="56">
        <v>8</v>
      </c>
      <c r="F13" s="56">
        <v>4</v>
      </c>
      <c r="G13" s="56">
        <v>10</v>
      </c>
      <c r="H13" s="56">
        <v>10</v>
      </c>
      <c r="J13" s="43" t="s">
        <v>140</v>
      </c>
    </row>
    <row r="14" spans="1:10" x14ac:dyDescent="0.25">
      <c r="A14" s="10">
        <v>45969</v>
      </c>
      <c r="B14" s="11">
        <v>1</v>
      </c>
      <c r="C14" s="6">
        <v>6</v>
      </c>
      <c r="D14" s="6">
        <v>1</v>
      </c>
      <c r="E14" s="56">
        <v>10</v>
      </c>
      <c r="F14" s="56">
        <v>10</v>
      </c>
      <c r="G14" s="56">
        <v>10</v>
      </c>
      <c r="H14" s="56">
        <v>10</v>
      </c>
      <c r="I14" s="6">
        <f t="shared" si="0"/>
        <v>10</v>
      </c>
      <c r="J14" s="43"/>
    </row>
    <row r="15" spans="1:10" x14ac:dyDescent="0.25">
      <c r="A15" s="10">
        <v>45976</v>
      </c>
      <c r="B15" s="11">
        <v>1</v>
      </c>
      <c r="C15" s="6">
        <v>6</v>
      </c>
      <c r="D15" s="6">
        <v>2</v>
      </c>
      <c r="E15" s="56">
        <v>9</v>
      </c>
      <c r="F15" s="56">
        <v>10</v>
      </c>
      <c r="G15" s="56">
        <v>10</v>
      </c>
      <c r="H15" s="56">
        <v>10</v>
      </c>
      <c r="I15" s="6">
        <f t="shared" si="0"/>
        <v>9.3999999999999986</v>
      </c>
      <c r="J15" s="43"/>
    </row>
    <row r="16" spans="1:10" x14ac:dyDescent="0.25">
      <c r="A16" s="10">
        <v>45983</v>
      </c>
      <c r="B16" s="11">
        <v>2</v>
      </c>
      <c r="C16" s="6">
        <v>7</v>
      </c>
      <c r="D16" s="6" t="s">
        <v>41</v>
      </c>
      <c r="E16" s="56">
        <v>9</v>
      </c>
      <c r="F16" s="56">
        <v>8</v>
      </c>
      <c r="G16" s="56">
        <v>10</v>
      </c>
      <c r="H16" s="56">
        <v>10</v>
      </c>
      <c r="I16" s="6">
        <f t="shared" si="0"/>
        <v>8.8999999999999986</v>
      </c>
      <c r="J16" s="43"/>
    </row>
    <row r="17" spans="1:13" ht="12.75" customHeight="1" x14ac:dyDescent="0.25">
      <c r="A17" s="10">
        <v>45990</v>
      </c>
      <c r="B17" s="11">
        <v>1</v>
      </c>
      <c r="C17" s="6">
        <v>8</v>
      </c>
      <c r="D17" s="6" t="s">
        <v>41</v>
      </c>
      <c r="E17" s="56">
        <v>10</v>
      </c>
      <c r="F17" s="56">
        <v>10</v>
      </c>
      <c r="G17" s="56">
        <v>10</v>
      </c>
      <c r="H17" s="56">
        <v>10</v>
      </c>
      <c r="I17" s="6">
        <f t="shared" si="0"/>
        <v>10</v>
      </c>
      <c r="J17" s="43"/>
    </row>
    <row r="18" spans="1:13" ht="12.75" customHeight="1" x14ac:dyDescent="0.25">
      <c r="A18" s="10">
        <v>45997</v>
      </c>
      <c r="B18" s="11">
        <v>2</v>
      </c>
      <c r="C18" s="6">
        <v>9</v>
      </c>
      <c r="D18" s="6" t="s">
        <v>41</v>
      </c>
      <c r="E18" s="12">
        <v>9</v>
      </c>
      <c r="F18" s="12">
        <v>8</v>
      </c>
      <c r="G18" s="12">
        <v>9</v>
      </c>
      <c r="H18" s="12">
        <v>10</v>
      </c>
      <c r="I18" s="6">
        <f t="shared" si="0"/>
        <v>8.7999999999999989</v>
      </c>
      <c r="J18" s="43"/>
    </row>
    <row r="19" spans="1:13" x14ac:dyDescent="0.25">
      <c r="A19" s="10">
        <v>46004</v>
      </c>
      <c r="B19" s="11">
        <v>2</v>
      </c>
      <c r="C19" s="6">
        <v>10</v>
      </c>
      <c r="D19" s="6" t="s">
        <v>41</v>
      </c>
      <c r="E19" s="58">
        <v>8</v>
      </c>
      <c r="F19" s="58">
        <v>9</v>
      </c>
      <c r="G19" s="58">
        <v>10</v>
      </c>
      <c r="H19" s="58">
        <v>8</v>
      </c>
      <c r="I19" s="6">
        <f t="shared" si="0"/>
        <v>8.4500000000000011</v>
      </c>
      <c r="J19" s="43"/>
    </row>
    <row r="20" spans="1:13" x14ac:dyDescent="0.25">
      <c r="A20" s="10">
        <v>46011</v>
      </c>
      <c r="B20" s="11">
        <v>1</v>
      </c>
      <c r="C20" s="6">
        <v>11</v>
      </c>
      <c r="D20" s="6" t="s">
        <v>41</v>
      </c>
      <c r="E20" s="58">
        <v>9</v>
      </c>
      <c r="F20" s="58">
        <v>10</v>
      </c>
      <c r="G20" s="58">
        <v>10</v>
      </c>
      <c r="H20" s="58">
        <v>10</v>
      </c>
      <c r="I20" s="6">
        <f t="shared" si="0"/>
        <v>9.3999999999999986</v>
      </c>
      <c r="J20" s="43"/>
    </row>
    <row r="21" spans="1:13" x14ac:dyDescent="0.25">
      <c r="A21" s="10">
        <v>46032</v>
      </c>
      <c r="B21" s="11"/>
      <c r="C21" s="6">
        <v>12</v>
      </c>
      <c r="D21" s="6">
        <v>1</v>
      </c>
      <c r="E21" s="65" t="s">
        <v>138</v>
      </c>
      <c r="F21" s="65" t="s">
        <v>138</v>
      </c>
      <c r="G21" s="65" t="s">
        <v>138</v>
      </c>
      <c r="H21" s="65" t="s">
        <v>138</v>
      </c>
      <c r="J21" s="43" t="s">
        <v>150</v>
      </c>
    </row>
    <row r="22" spans="1:13" x14ac:dyDescent="0.25">
      <c r="A22" s="10">
        <v>46039</v>
      </c>
      <c r="B22" s="11">
        <v>1</v>
      </c>
      <c r="C22" s="6">
        <v>12</v>
      </c>
      <c r="D22" s="6" t="s">
        <v>41</v>
      </c>
      <c r="E22" s="65" t="s">
        <v>137</v>
      </c>
      <c r="F22" s="65" t="s">
        <v>137</v>
      </c>
      <c r="G22" s="65" t="s">
        <v>137</v>
      </c>
      <c r="H22" s="65" t="s">
        <v>137</v>
      </c>
      <c r="J22" s="43" t="s">
        <v>142</v>
      </c>
    </row>
    <row r="23" spans="1:13" x14ac:dyDescent="0.25">
      <c r="A23" s="10">
        <v>46046</v>
      </c>
      <c r="B23" s="11">
        <v>2</v>
      </c>
      <c r="C23" s="6">
        <v>13</v>
      </c>
      <c r="D23" s="6">
        <v>1</v>
      </c>
      <c r="E23" s="56">
        <v>8</v>
      </c>
      <c r="F23" s="56">
        <v>10</v>
      </c>
      <c r="G23" s="56">
        <v>10</v>
      </c>
      <c r="H23" s="56">
        <v>10</v>
      </c>
      <c r="I23" s="6">
        <f t="shared" si="0"/>
        <v>8.8000000000000007</v>
      </c>
      <c r="J23" s="43"/>
    </row>
    <row r="24" spans="1:13" x14ac:dyDescent="0.25">
      <c r="A24" s="10">
        <v>46053</v>
      </c>
      <c r="B24" s="11">
        <v>2</v>
      </c>
      <c r="C24" s="6">
        <v>13</v>
      </c>
      <c r="D24" s="6">
        <v>2</v>
      </c>
      <c r="E24" s="56">
        <v>8</v>
      </c>
      <c r="F24" s="56">
        <v>10</v>
      </c>
      <c r="G24" s="56">
        <v>10</v>
      </c>
      <c r="H24" s="56">
        <v>10</v>
      </c>
      <c r="I24" s="6">
        <f t="shared" si="0"/>
        <v>8.8000000000000007</v>
      </c>
      <c r="J24" s="43"/>
    </row>
    <row r="25" spans="1:13" x14ac:dyDescent="0.25">
      <c r="A25" s="10">
        <v>46060</v>
      </c>
      <c r="B25" s="11"/>
      <c r="C25" s="6">
        <v>14</v>
      </c>
      <c r="D25" s="6">
        <v>1</v>
      </c>
      <c r="E25" s="56"/>
      <c r="F25" s="56"/>
      <c r="G25" s="56"/>
      <c r="H25" s="56"/>
      <c r="I25" s="6">
        <f t="shared" si="0"/>
        <v>0</v>
      </c>
      <c r="J25" s="43"/>
    </row>
    <row r="26" spans="1:13" x14ac:dyDescent="0.25">
      <c r="A26" s="10">
        <v>46061</v>
      </c>
      <c r="B26" s="11"/>
      <c r="C26" s="6">
        <v>14</v>
      </c>
      <c r="D26" s="6">
        <v>2</v>
      </c>
      <c r="E26" s="56"/>
      <c r="F26" s="56"/>
      <c r="G26" s="56"/>
      <c r="H26" s="56"/>
      <c r="I26" s="6">
        <f t="shared" si="0"/>
        <v>0</v>
      </c>
      <c r="J26" s="43"/>
    </row>
    <row r="27" spans="1:13" x14ac:dyDescent="0.25">
      <c r="A27" s="10">
        <v>46067</v>
      </c>
      <c r="B27" s="11"/>
      <c r="C27" s="6">
        <v>15</v>
      </c>
      <c r="D27" s="6">
        <v>1</v>
      </c>
      <c r="E27" s="56"/>
      <c r="F27" s="56"/>
      <c r="G27" s="56"/>
      <c r="H27" s="56"/>
      <c r="I27" s="6">
        <f t="shared" si="0"/>
        <v>0</v>
      </c>
      <c r="J27" s="43"/>
    </row>
    <row r="28" spans="1:13" x14ac:dyDescent="0.25">
      <c r="A28" s="10">
        <v>45709</v>
      </c>
      <c r="B28" s="11"/>
      <c r="C28" s="6">
        <v>15</v>
      </c>
      <c r="D28" s="6">
        <v>2</v>
      </c>
      <c r="E28" s="56"/>
      <c r="F28" s="56"/>
      <c r="G28" s="56"/>
      <c r="H28" s="56"/>
      <c r="I28" s="6">
        <f t="shared" si="0"/>
        <v>0</v>
      </c>
      <c r="J28" s="43"/>
    </row>
    <row r="29" spans="1:13" x14ac:dyDescent="0.25">
      <c r="A29" s="10">
        <v>46081</v>
      </c>
      <c r="B29" s="11"/>
      <c r="C29" s="6">
        <v>16</v>
      </c>
      <c r="D29" s="6">
        <v>1</v>
      </c>
      <c r="E29" s="56"/>
      <c r="F29" s="56"/>
      <c r="G29" s="56"/>
      <c r="H29" s="56"/>
      <c r="I29" s="6">
        <f t="shared" si="0"/>
        <v>0</v>
      </c>
      <c r="J29" s="43"/>
    </row>
    <row r="30" spans="1:13" x14ac:dyDescent="0.25">
      <c r="A30" s="10">
        <v>46088</v>
      </c>
      <c r="B30" s="11"/>
      <c r="C30" s="6">
        <v>16</v>
      </c>
      <c r="D30" s="6">
        <v>2</v>
      </c>
      <c r="E30" s="56"/>
      <c r="F30" s="56"/>
      <c r="G30" s="56"/>
      <c r="H30" s="56"/>
      <c r="I30" s="6">
        <f t="shared" si="0"/>
        <v>0</v>
      </c>
      <c r="J30" s="43"/>
    </row>
    <row r="31" spans="1:13" x14ac:dyDescent="0.25">
      <c r="A31" s="1" t="s">
        <v>14</v>
      </c>
      <c r="E31" s="13"/>
      <c r="F31" s="13"/>
      <c r="G31" s="13"/>
      <c r="H31" s="13"/>
    </row>
    <row r="32" spans="1:13" x14ac:dyDescent="0.25">
      <c r="C32" s="7" t="s">
        <v>35</v>
      </c>
      <c r="E32" s="13">
        <f>SUM(E10:E30)</f>
        <v>113</v>
      </c>
      <c r="F32" s="13">
        <f>SUM(F10:F30)</f>
        <v>111</v>
      </c>
      <c r="G32" s="13">
        <f>SUM(G10:G30)</f>
        <v>125</v>
      </c>
      <c r="H32" s="13">
        <f>SUM(H10:H30)</f>
        <v>128</v>
      </c>
      <c r="I32" s="14">
        <f>0.6*E32+0.25*F32+0.1*G32+0.05*H32</f>
        <v>114.45</v>
      </c>
      <c r="L32" s="2"/>
      <c r="M32" s="2"/>
    </row>
    <row r="33" spans="1:10" x14ac:dyDescent="0.25">
      <c r="A33" s="1" t="s">
        <v>50</v>
      </c>
      <c r="B33" s="12">
        <f>COUNT(E10:E30)</f>
        <v>13</v>
      </c>
      <c r="E33" s="13">
        <f>$B$33</f>
        <v>13</v>
      </c>
      <c r="F33" s="13">
        <f>$B$33</f>
        <v>13</v>
      </c>
      <c r="G33" s="13">
        <f>$B$33</f>
        <v>13</v>
      </c>
      <c r="H33" s="13">
        <f>$B$33</f>
        <v>13</v>
      </c>
      <c r="I33" s="13"/>
    </row>
    <row r="34" spans="1:10" x14ac:dyDescent="0.25">
      <c r="A34" s="1" t="s">
        <v>5</v>
      </c>
      <c r="E34" s="13">
        <f>+E32/($B$33*10)*'Summary All Grounds'!$G$6</f>
        <v>5.2153846153846155</v>
      </c>
      <c r="F34" s="13">
        <f>+F32/($B$33*10)*'Summary All Grounds'!$H$6</f>
        <v>2.1346153846153846</v>
      </c>
      <c r="G34" s="13">
        <f>+G32/($B$33*10)*'Summary All Grounds'!$I$6</f>
        <v>0.96153846153846156</v>
      </c>
      <c r="H34" s="13">
        <f>+H32/($B$33*10)*'Summary All Grounds'!$J$6</f>
        <v>0.49230769230769234</v>
      </c>
      <c r="I34" s="13">
        <f>SUM(E34:H34)</f>
        <v>8.8038461538461537</v>
      </c>
    </row>
    <row r="35" spans="1:10" x14ac:dyDescent="0.25">
      <c r="E35" s="13"/>
      <c r="F35" s="13"/>
      <c r="G35" s="13"/>
      <c r="H35" s="13"/>
      <c r="I35" s="13"/>
    </row>
    <row r="36" spans="1:10" x14ac:dyDescent="0.25">
      <c r="B36" s="6"/>
      <c r="H36" s="15" t="s">
        <v>51</v>
      </c>
      <c r="I36" s="13">
        <f>+I32/B33</f>
        <v>8.8038461538461537</v>
      </c>
      <c r="J36" s="1" t="s">
        <v>52</v>
      </c>
    </row>
    <row r="38" spans="1:10" x14ac:dyDescent="0.25">
      <c r="I38" s="13">
        <f>+I34-I36</f>
        <v>0</v>
      </c>
      <c r="J38" s="1" t="s">
        <v>53</v>
      </c>
    </row>
    <row r="57" spans="1:1" x14ac:dyDescent="0.25">
      <c r="A57" s="10"/>
    </row>
  </sheetData>
  <customSheetViews>
    <customSheetView guid="{B1033906-1AC0-496B-829F-EF4212ECB99D}" showRuler="0">
      <pane ySplit="4" topLeftCell="A5" activePane="bottomLeft" state="frozen"/>
      <selection pane="bottomLeft" activeCell="I17" sqref="I17"/>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 bottom="0.16" header="0.51181102362204722" footer="0.16"/>
  <pageSetup paperSize="9" orientation="landscape" r:id="rId2"/>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5"/>
  <dimension ref="A1:Q38"/>
  <sheetViews>
    <sheetView workbookViewId="0">
      <pane ySplit="6" topLeftCell="A7" activePane="bottomLeft" state="frozen"/>
      <selection pane="bottomLeft" activeCell="E20" sqref="E20:J20"/>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72</v>
      </c>
      <c r="C2" s="47"/>
      <c r="D2" s="47"/>
      <c r="E2" s="47"/>
      <c r="F2" s="82" t="s">
        <v>28</v>
      </c>
      <c r="G2" s="82"/>
      <c r="H2" s="48">
        <f>+I34</f>
        <v>8.68</v>
      </c>
      <c r="I2" s="46"/>
      <c r="J2" s="42"/>
    </row>
    <row r="3" spans="1:17" x14ac:dyDescent="0.25">
      <c r="A3" s="46" t="s">
        <v>29</v>
      </c>
      <c r="B3" s="46" t="s">
        <v>107</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41</v>
      </c>
      <c r="E7" s="56">
        <v>9</v>
      </c>
      <c r="F7" s="56">
        <v>8</v>
      </c>
      <c r="G7" s="56">
        <v>9</v>
      </c>
      <c r="H7" s="56">
        <v>10</v>
      </c>
      <c r="I7" s="6">
        <f t="shared" ref="I7:I24" si="0">0.6*E7+0.25*F7+0.1*G7+0.05*H7</f>
        <v>8.7999999999999989</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c r="C9" s="6">
        <v>3</v>
      </c>
      <c r="D9" s="6" t="s">
        <v>41</v>
      </c>
      <c r="E9" s="56"/>
      <c r="F9" s="56"/>
      <c r="G9" s="56"/>
      <c r="H9" s="56"/>
      <c r="I9" s="6">
        <f t="shared" si="0"/>
        <v>0</v>
      </c>
      <c r="J9" s="43"/>
      <c r="O9" s="11"/>
    </row>
    <row r="10" spans="1:17" x14ac:dyDescent="0.25">
      <c r="A10" s="10">
        <v>45948</v>
      </c>
      <c r="B10" s="11">
        <v>5</v>
      </c>
      <c r="C10" s="6">
        <v>4</v>
      </c>
      <c r="D10" s="6">
        <v>1</v>
      </c>
      <c r="E10" s="64"/>
      <c r="F10" s="64"/>
      <c r="G10" s="64"/>
      <c r="H10" s="64"/>
      <c r="I10" s="6">
        <f t="shared" si="0"/>
        <v>0</v>
      </c>
      <c r="J10" s="43" t="s">
        <v>144</v>
      </c>
      <c r="N10" s="10"/>
      <c r="O10" s="11"/>
      <c r="P10" s="6"/>
      <c r="Q10" s="6"/>
    </row>
    <row r="11" spans="1:17" x14ac:dyDescent="0.25">
      <c r="A11" s="10">
        <v>45955</v>
      </c>
      <c r="B11" s="11">
        <v>5</v>
      </c>
      <c r="C11" s="6">
        <v>4</v>
      </c>
      <c r="D11" s="6">
        <v>2</v>
      </c>
      <c r="E11" s="64"/>
      <c r="F11" s="64"/>
      <c r="G11" s="64"/>
      <c r="H11" s="64"/>
      <c r="I11" s="6">
        <f t="shared" si="0"/>
        <v>0</v>
      </c>
      <c r="J11" s="43" t="s">
        <v>144</v>
      </c>
    </row>
    <row r="12" spans="1:17" x14ac:dyDescent="0.25">
      <c r="A12" s="10">
        <v>45962</v>
      </c>
      <c r="B12" s="11"/>
      <c r="C12" s="6">
        <v>5</v>
      </c>
      <c r="D12" s="6" t="s">
        <v>41</v>
      </c>
      <c r="E12" s="56"/>
      <c r="F12" s="56"/>
      <c r="G12" s="56"/>
      <c r="H12" s="56"/>
      <c r="I12" s="6">
        <f t="shared" si="0"/>
        <v>0</v>
      </c>
      <c r="J12" s="43"/>
    </row>
    <row r="13" spans="1:17" x14ac:dyDescent="0.25">
      <c r="A13" s="10">
        <v>45969</v>
      </c>
      <c r="B13" s="11">
        <v>5</v>
      </c>
      <c r="C13" s="6">
        <v>6</v>
      </c>
      <c r="D13" s="6">
        <v>1</v>
      </c>
      <c r="E13" s="56">
        <v>9</v>
      </c>
      <c r="F13" s="56">
        <v>9</v>
      </c>
      <c r="G13" s="56">
        <v>9</v>
      </c>
      <c r="H13" s="56">
        <v>10</v>
      </c>
      <c r="I13" s="6">
        <f t="shared" si="0"/>
        <v>9.0499999999999989</v>
      </c>
      <c r="J13" s="43"/>
    </row>
    <row r="14" spans="1:17" x14ac:dyDescent="0.25">
      <c r="A14" s="10">
        <v>45976</v>
      </c>
      <c r="B14" s="11">
        <v>5</v>
      </c>
      <c r="C14" s="6">
        <v>6</v>
      </c>
      <c r="D14" s="6">
        <v>2</v>
      </c>
      <c r="E14" s="56">
        <v>9</v>
      </c>
      <c r="F14" s="56">
        <v>9</v>
      </c>
      <c r="G14" s="56">
        <v>9</v>
      </c>
      <c r="H14" s="56">
        <v>10</v>
      </c>
      <c r="I14" s="6">
        <f t="shared" si="0"/>
        <v>9.0499999999999989</v>
      </c>
      <c r="J14" s="43"/>
    </row>
    <row r="15" spans="1:17" x14ac:dyDescent="0.25">
      <c r="A15" s="10">
        <v>45983</v>
      </c>
      <c r="B15" s="11"/>
      <c r="C15" s="6">
        <v>7</v>
      </c>
      <c r="D15" s="6" t="s">
        <v>41</v>
      </c>
      <c r="E15" s="56"/>
      <c r="F15" s="56"/>
      <c r="G15" s="56"/>
      <c r="H15" s="56"/>
      <c r="I15" s="6">
        <f t="shared" si="0"/>
        <v>0</v>
      </c>
      <c r="J15" s="43"/>
    </row>
    <row r="16" spans="1:17" x14ac:dyDescent="0.25">
      <c r="A16" s="10">
        <v>45990</v>
      </c>
      <c r="B16" s="11">
        <v>5</v>
      </c>
      <c r="C16" s="6">
        <v>8</v>
      </c>
      <c r="D16" s="6" t="s">
        <v>41</v>
      </c>
      <c r="E16" s="12">
        <v>10</v>
      </c>
      <c r="F16" s="12">
        <v>10</v>
      </c>
      <c r="G16" s="12">
        <v>10</v>
      </c>
      <c r="H16" s="12">
        <v>10</v>
      </c>
      <c r="I16" s="6">
        <f t="shared" si="0"/>
        <v>10</v>
      </c>
      <c r="J16" s="43"/>
    </row>
    <row r="17" spans="1:12" x14ac:dyDescent="0.25">
      <c r="A17" s="10">
        <v>45997</v>
      </c>
      <c r="B17" s="11"/>
      <c r="C17" s="6">
        <v>9</v>
      </c>
      <c r="D17" s="6" t="s">
        <v>41</v>
      </c>
      <c r="E17" s="58"/>
      <c r="F17" s="58"/>
      <c r="G17" s="58"/>
      <c r="H17" s="58"/>
      <c r="I17" s="6">
        <f t="shared" si="0"/>
        <v>0</v>
      </c>
      <c r="J17" s="43"/>
    </row>
    <row r="18" spans="1:12" x14ac:dyDescent="0.25">
      <c r="A18" s="10">
        <v>46004</v>
      </c>
      <c r="B18" s="11">
        <v>5</v>
      </c>
      <c r="C18" s="6">
        <v>10</v>
      </c>
      <c r="D18" s="6" t="s">
        <v>41</v>
      </c>
      <c r="E18" s="12">
        <v>7</v>
      </c>
      <c r="F18" s="12">
        <v>7</v>
      </c>
      <c r="G18" s="12">
        <v>7</v>
      </c>
      <c r="H18" s="12">
        <v>7</v>
      </c>
      <c r="I18" s="6">
        <f t="shared" si="0"/>
        <v>7</v>
      </c>
      <c r="J18" s="43"/>
    </row>
    <row r="19" spans="1:12" x14ac:dyDescent="0.25">
      <c r="A19" s="10">
        <v>46011</v>
      </c>
      <c r="B19" s="11">
        <v>5</v>
      </c>
      <c r="C19" s="6">
        <v>11</v>
      </c>
      <c r="D19" s="6" t="s">
        <v>49</v>
      </c>
      <c r="E19" s="58">
        <v>8</v>
      </c>
      <c r="F19" s="58">
        <v>8</v>
      </c>
      <c r="G19" s="58">
        <v>10</v>
      </c>
      <c r="H19" s="58">
        <v>10</v>
      </c>
      <c r="I19" s="6">
        <f t="shared" si="0"/>
        <v>8.3000000000000007</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58"/>
      <c r="F21" s="58"/>
      <c r="G21" s="58"/>
      <c r="H21" s="58"/>
      <c r="I21" s="6">
        <f t="shared" si="0"/>
        <v>0</v>
      </c>
      <c r="J21" s="43"/>
    </row>
    <row r="22" spans="1:12" x14ac:dyDescent="0.25">
      <c r="A22" s="10">
        <v>46046</v>
      </c>
      <c r="B22" s="11"/>
      <c r="C22" s="6">
        <v>13</v>
      </c>
      <c r="D22" s="6">
        <v>1</v>
      </c>
      <c r="E22" s="56"/>
      <c r="F22" s="56"/>
      <c r="G22" s="56"/>
      <c r="H22" s="56"/>
      <c r="I22" s="6">
        <f t="shared" si="0"/>
        <v>0</v>
      </c>
      <c r="J22" s="43"/>
    </row>
    <row r="23" spans="1:12" x14ac:dyDescent="0.25">
      <c r="A23" s="10">
        <v>46053</v>
      </c>
      <c r="B23" s="11"/>
      <c r="C23" s="6">
        <v>13</v>
      </c>
      <c r="D23" s="6">
        <v>2</v>
      </c>
      <c r="E23" s="12"/>
      <c r="F23" s="12"/>
      <c r="G23" s="12"/>
      <c r="H23" s="12"/>
      <c r="I23" s="6">
        <f t="shared" si="0"/>
        <v>0</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ref="I25:I28" si="1">0.6*E25+0.25*F25+0.1*G25+0.05*H25</f>
        <v>0</v>
      </c>
      <c r="J25" s="43"/>
    </row>
    <row r="26" spans="1:12" x14ac:dyDescent="0.25">
      <c r="A26" s="10">
        <v>46074</v>
      </c>
      <c r="B26" s="11"/>
      <c r="C26" s="6">
        <v>15</v>
      </c>
      <c r="D26" s="6">
        <v>2</v>
      </c>
      <c r="E26" s="12"/>
      <c r="F26" s="12"/>
      <c r="G26" s="12"/>
      <c r="H26" s="12"/>
      <c r="I26" s="6">
        <f t="shared" si="1"/>
        <v>0</v>
      </c>
      <c r="J26" s="43"/>
    </row>
    <row r="27" spans="1:12" x14ac:dyDescent="0.25">
      <c r="A27" s="10">
        <v>46081</v>
      </c>
      <c r="B27" s="11"/>
      <c r="C27" s="6">
        <v>16</v>
      </c>
      <c r="D27" s="6">
        <v>1</v>
      </c>
      <c r="E27" s="12"/>
      <c r="F27" s="12"/>
      <c r="G27" s="12"/>
      <c r="H27" s="12"/>
      <c r="I27" s="6">
        <f t="shared" si="1"/>
        <v>0</v>
      </c>
      <c r="J27" s="43"/>
    </row>
    <row r="28" spans="1:12" x14ac:dyDescent="0.25">
      <c r="A28" s="10">
        <v>46088</v>
      </c>
      <c r="B28" s="11"/>
      <c r="C28" s="6">
        <v>16</v>
      </c>
      <c r="D28" s="6">
        <v>2</v>
      </c>
      <c r="E28" s="12"/>
      <c r="F28" s="12"/>
      <c r="G28" s="12"/>
      <c r="H28" s="12"/>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43</v>
      </c>
      <c r="F30" s="13">
        <f>SUM(F10:F28)</f>
        <v>43</v>
      </c>
      <c r="G30" s="13">
        <f>SUM(G10:G28)</f>
        <v>45</v>
      </c>
      <c r="H30" s="13">
        <f>SUM(H10:H28)</f>
        <v>47</v>
      </c>
      <c r="I30" s="14">
        <f>0.6*E30+0.25*F30+0.1*G30+0.05*H30</f>
        <v>43.4</v>
      </c>
      <c r="J30" s="14"/>
    </row>
    <row r="31" spans="1:12" x14ac:dyDescent="0.25">
      <c r="A31" s="1" t="s">
        <v>6</v>
      </c>
      <c r="B31" s="6">
        <f>COUNT(E10:E28)</f>
        <v>5</v>
      </c>
      <c r="C31" s="6"/>
      <c r="E31" s="13">
        <f>$B$31</f>
        <v>5</v>
      </c>
      <c r="F31" s="13">
        <f>$B$31</f>
        <v>5</v>
      </c>
      <c r="G31" s="13">
        <f>$B$31</f>
        <v>5</v>
      </c>
      <c r="H31" s="13">
        <f>$B$31</f>
        <v>5</v>
      </c>
      <c r="I31" s="13"/>
      <c r="J31" s="13"/>
      <c r="L31" s="16"/>
    </row>
    <row r="32" spans="1:12" x14ac:dyDescent="0.25">
      <c r="A32" s="1" t="s">
        <v>5</v>
      </c>
      <c r="C32" s="6"/>
      <c r="E32" s="13">
        <f>+E30/($B$31*10)*'Summary All Grounds'!$G$6</f>
        <v>5.16</v>
      </c>
      <c r="F32" s="13">
        <f>+F30/($B$31*10)*'Summary All Grounds'!$H$6</f>
        <v>2.15</v>
      </c>
      <c r="G32" s="13">
        <f>+G30/($B$31*10)*'Summary All Grounds'!$I$6</f>
        <v>0.9</v>
      </c>
      <c r="H32" s="13">
        <f>+H30/($B$31*10)*'Summary All Grounds'!$J$6</f>
        <v>0.47</v>
      </c>
      <c r="I32" s="13">
        <f>SUM(E32:H32)</f>
        <v>8.6800000000000015</v>
      </c>
      <c r="J32" s="13"/>
    </row>
    <row r="33" spans="1:12" x14ac:dyDescent="0.25">
      <c r="A33" s="6"/>
      <c r="B33" s="10"/>
      <c r="C33" s="6"/>
      <c r="E33" s="13"/>
      <c r="F33" s="13"/>
      <c r="G33" s="13"/>
      <c r="H33" s="13"/>
      <c r="I33" s="13"/>
      <c r="J33" s="13"/>
    </row>
    <row r="34" spans="1:12" x14ac:dyDescent="0.25">
      <c r="A34" s="6"/>
      <c r="B34" s="10"/>
      <c r="C34" s="6"/>
      <c r="E34" s="6" t="s">
        <v>14</v>
      </c>
      <c r="I34" s="13">
        <f>+I30/B31</f>
        <v>8.68</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mergeCells count="1">
    <mergeCell ref="F2:G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77</v>
      </c>
      <c r="C2" s="47"/>
      <c r="D2" s="47"/>
      <c r="E2" s="47"/>
      <c r="F2" s="82" t="s">
        <v>28</v>
      </c>
      <c r="G2" s="82"/>
      <c r="H2" s="48">
        <f>+I34</f>
        <v>7.9461538461538463</v>
      </c>
      <c r="I2" s="46"/>
      <c r="J2" s="42"/>
    </row>
    <row r="3" spans="1:17" x14ac:dyDescent="0.25">
      <c r="A3" s="46" t="s">
        <v>29</v>
      </c>
      <c r="B3" s="46" t="s">
        <v>108</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49</v>
      </c>
      <c r="E7" s="56">
        <v>8</v>
      </c>
      <c r="F7" s="56">
        <v>8</v>
      </c>
      <c r="G7" s="56">
        <v>8</v>
      </c>
      <c r="H7" s="56">
        <v>10</v>
      </c>
      <c r="I7" s="6">
        <f t="shared" ref="I7:I9" si="0">0.6*E7+0.25*F7+0.1*G7+0.05*H7</f>
        <v>8.1</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3</v>
      </c>
      <c r="C9" s="6">
        <v>3</v>
      </c>
      <c r="D9" s="6" t="s">
        <v>41</v>
      </c>
      <c r="E9" s="56">
        <v>10</v>
      </c>
      <c r="F9" s="56">
        <v>10</v>
      </c>
      <c r="G9" s="56">
        <v>9</v>
      </c>
      <c r="H9" s="56">
        <v>5</v>
      </c>
      <c r="I9" s="6">
        <f t="shared" si="0"/>
        <v>9.65</v>
      </c>
      <c r="J9" s="43"/>
      <c r="O9" s="11"/>
    </row>
    <row r="10" spans="1:17" x14ac:dyDescent="0.25">
      <c r="A10" s="10">
        <v>45948</v>
      </c>
      <c r="B10" s="11">
        <v>4</v>
      </c>
      <c r="C10" s="6">
        <v>4</v>
      </c>
      <c r="D10" s="6">
        <v>1</v>
      </c>
      <c r="E10" s="56">
        <v>8</v>
      </c>
      <c r="F10" s="56">
        <v>9</v>
      </c>
      <c r="G10" s="56">
        <v>8</v>
      </c>
      <c r="H10" s="56">
        <v>8</v>
      </c>
      <c r="I10" s="6">
        <f t="shared" ref="I10:I28" si="1">0.6*E10+0.25*F10+0.1*G10+0.05*H10</f>
        <v>8.25</v>
      </c>
      <c r="J10" s="43"/>
      <c r="N10" s="10"/>
      <c r="O10" s="11"/>
      <c r="P10" s="6"/>
      <c r="Q10" s="6"/>
    </row>
    <row r="11" spans="1:17" x14ac:dyDescent="0.25">
      <c r="A11" s="10">
        <v>45955</v>
      </c>
      <c r="B11" s="11">
        <v>4</v>
      </c>
      <c r="C11" s="6">
        <v>4</v>
      </c>
      <c r="D11" s="6">
        <v>2</v>
      </c>
      <c r="E11" s="56">
        <v>8</v>
      </c>
      <c r="F11" s="56">
        <v>9</v>
      </c>
      <c r="G11" s="56">
        <v>8</v>
      </c>
      <c r="H11" s="56">
        <v>8</v>
      </c>
      <c r="I11" s="6">
        <f t="shared" si="1"/>
        <v>8.25</v>
      </c>
      <c r="J11" s="43"/>
    </row>
    <row r="12" spans="1:17" x14ac:dyDescent="0.25">
      <c r="A12" s="10">
        <v>45962</v>
      </c>
      <c r="B12" s="11">
        <v>3</v>
      </c>
      <c r="C12" s="6">
        <v>5</v>
      </c>
      <c r="D12" s="6" t="s">
        <v>41</v>
      </c>
      <c r="E12" s="56">
        <v>7</v>
      </c>
      <c r="F12" s="56">
        <v>8</v>
      </c>
      <c r="G12" s="56">
        <v>7</v>
      </c>
      <c r="H12" s="56">
        <v>5</v>
      </c>
      <c r="I12" s="6">
        <f t="shared" si="1"/>
        <v>7.15</v>
      </c>
      <c r="J12" s="43"/>
    </row>
    <row r="13" spans="1:17" x14ac:dyDescent="0.25">
      <c r="A13" s="10">
        <v>45969</v>
      </c>
      <c r="B13" s="11">
        <v>4</v>
      </c>
      <c r="C13" s="6">
        <v>6</v>
      </c>
      <c r="D13" s="6">
        <v>1</v>
      </c>
      <c r="E13" s="56">
        <v>10</v>
      </c>
      <c r="F13" s="56">
        <v>10</v>
      </c>
      <c r="G13" s="56">
        <v>9</v>
      </c>
      <c r="H13" s="56">
        <v>9</v>
      </c>
      <c r="I13" s="6">
        <f t="shared" si="1"/>
        <v>9.85</v>
      </c>
      <c r="J13" s="43"/>
    </row>
    <row r="14" spans="1:17" x14ac:dyDescent="0.25">
      <c r="A14" s="10">
        <v>45976</v>
      </c>
      <c r="B14" s="11">
        <v>4</v>
      </c>
      <c r="C14" s="6">
        <v>6</v>
      </c>
      <c r="D14" s="6">
        <v>2</v>
      </c>
      <c r="E14" s="56">
        <v>8</v>
      </c>
      <c r="F14" s="56">
        <v>9</v>
      </c>
      <c r="G14" s="56">
        <v>9</v>
      </c>
      <c r="H14" s="56">
        <v>10</v>
      </c>
      <c r="I14" s="6">
        <f t="shared" si="1"/>
        <v>8.4499999999999993</v>
      </c>
      <c r="J14" s="43"/>
    </row>
    <row r="15" spans="1:17" x14ac:dyDescent="0.25">
      <c r="A15" s="10">
        <v>45983</v>
      </c>
      <c r="B15" s="11">
        <v>4</v>
      </c>
      <c r="C15" s="6">
        <v>7</v>
      </c>
      <c r="D15" s="6" t="s">
        <v>41</v>
      </c>
      <c r="E15" s="56">
        <v>9</v>
      </c>
      <c r="F15" s="56">
        <v>9</v>
      </c>
      <c r="G15" s="56">
        <v>5</v>
      </c>
      <c r="H15" s="56">
        <v>10</v>
      </c>
      <c r="I15" s="6">
        <f t="shared" si="1"/>
        <v>8.6499999999999986</v>
      </c>
      <c r="J15" s="43"/>
    </row>
    <row r="16" spans="1:17" x14ac:dyDescent="0.25">
      <c r="A16" s="10">
        <v>45990</v>
      </c>
      <c r="B16" s="11">
        <v>3</v>
      </c>
      <c r="C16" s="6">
        <v>8</v>
      </c>
      <c r="D16" s="6" t="s">
        <v>41</v>
      </c>
      <c r="E16" s="56">
        <v>7</v>
      </c>
      <c r="F16" s="56">
        <v>8</v>
      </c>
      <c r="G16" s="56">
        <v>8</v>
      </c>
      <c r="H16" s="56">
        <v>5</v>
      </c>
      <c r="I16" s="6">
        <f t="shared" si="1"/>
        <v>7.25</v>
      </c>
      <c r="J16" s="43"/>
    </row>
    <row r="17" spans="1:12" x14ac:dyDescent="0.25">
      <c r="A17" s="10">
        <v>45997</v>
      </c>
      <c r="B17" s="11">
        <v>2</v>
      </c>
      <c r="C17" s="6">
        <v>9</v>
      </c>
      <c r="D17" s="6" t="s">
        <v>41</v>
      </c>
      <c r="E17" s="58">
        <v>8</v>
      </c>
      <c r="F17" s="58">
        <v>8</v>
      </c>
      <c r="G17" s="58">
        <v>8</v>
      </c>
      <c r="H17" s="58">
        <v>10</v>
      </c>
      <c r="I17" s="6">
        <f t="shared" si="1"/>
        <v>8.1</v>
      </c>
      <c r="J17" s="43"/>
    </row>
    <row r="18" spans="1:12" x14ac:dyDescent="0.25">
      <c r="A18" s="10">
        <v>46004</v>
      </c>
      <c r="B18" s="11">
        <v>1</v>
      </c>
      <c r="C18" s="6">
        <v>10</v>
      </c>
      <c r="D18" s="6" t="s">
        <v>41</v>
      </c>
      <c r="E18" s="58">
        <v>7</v>
      </c>
      <c r="F18" s="58">
        <v>9</v>
      </c>
      <c r="G18" s="58">
        <v>7</v>
      </c>
      <c r="H18" s="58">
        <v>10</v>
      </c>
      <c r="I18" s="6">
        <f t="shared" si="1"/>
        <v>7.65</v>
      </c>
      <c r="J18" s="43"/>
    </row>
    <row r="19" spans="1:12" x14ac:dyDescent="0.25">
      <c r="A19" s="10">
        <v>46011</v>
      </c>
      <c r="B19" s="11">
        <v>4</v>
      </c>
      <c r="C19" s="6">
        <v>11</v>
      </c>
      <c r="D19" s="6" t="s">
        <v>41</v>
      </c>
      <c r="E19" s="58">
        <v>5</v>
      </c>
      <c r="F19" s="58">
        <v>5</v>
      </c>
      <c r="G19" s="58">
        <v>8</v>
      </c>
      <c r="H19" s="58">
        <v>5</v>
      </c>
      <c r="I19" s="6">
        <f t="shared" si="1"/>
        <v>5.3</v>
      </c>
      <c r="J19" s="43"/>
    </row>
    <row r="20" spans="1:12" x14ac:dyDescent="0.25">
      <c r="A20" s="10">
        <v>46032</v>
      </c>
      <c r="B20" s="11"/>
      <c r="C20" s="6"/>
      <c r="E20" s="65" t="s">
        <v>138</v>
      </c>
      <c r="F20" s="65" t="s">
        <v>138</v>
      </c>
      <c r="G20" s="65" t="s">
        <v>138</v>
      </c>
      <c r="H20" s="65" t="s">
        <v>138</v>
      </c>
      <c r="J20" s="43" t="s">
        <v>150</v>
      </c>
    </row>
    <row r="21" spans="1:12" x14ac:dyDescent="0.25">
      <c r="A21" s="10">
        <v>46039</v>
      </c>
      <c r="B21" s="11">
        <v>3</v>
      </c>
      <c r="C21" s="6">
        <v>12</v>
      </c>
      <c r="D21" s="6" t="s">
        <v>41</v>
      </c>
      <c r="E21" s="56">
        <v>9</v>
      </c>
      <c r="F21" s="56">
        <v>10</v>
      </c>
      <c r="G21" s="56">
        <v>9</v>
      </c>
      <c r="H21" s="56">
        <v>10</v>
      </c>
      <c r="I21" s="6">
        <f t="shared" si="1"/>
        <v>9.2999999999999989</v>
      </c>
      <c r="J21" s="43"/>
    </row>
    <row r="22" spans="1:12" x14ac:dyDescent="0.25">
      <c r="A22" s="10">
        <v>46046</v>
      </c>
      <c r="B22" s="11">
        <v>3</v>
      </c>
      <c r="C22" s="6">
        <v>13</v>
      </c>
      <c r="D22" s="6">
        <v>1</v>
      </c>
      <c r="E22" s="56">
        <v>8</v>
      </c>
      <c r="F22" s="56">
        <v>8</v>
      </c>
      <c r="G22" s="56">
        <v>8</v>
      </c>
      <c r="H22" s="56">
        <v>5</v>
      </c>
      <c r="I22" s="6">
        <f t="shared" si="1"/>
        <v>7.85</v>
      </c>
      <c r="J22" s="43"/>
    </row>
    <row r="23" spans="1:12" x14ac:dyDescent="0.25">
      <c r="A23" s="10">
        <v>46053</v>
      </c>
      <c r="B23" s="11">
        <v>3</v>
      </c>
      <c r="C23" s="6">
        <v>13</v>
      </c>
      <c r="D23" s="6">
        <v>2</v>
      </c>
      <c r="E23" s="56">
        <v>7</v>
      </c>
      <c r="F23" s="56">
        <v>8</v>
      </c>
      <c r="G23" s="56">
        <v>8</v>
      </c>
      <c r="H23" s="56">
        <v>5</v>
      </c>
      <c r="I23" s="6">
        <f t="shared" si="1"/>
        <v>7.25</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12"/>
      <c r="F26" s="12"/>
      <c r="G26" s="12"/>
      <c r="H26" s="12"/>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101</v>
      </c>
      <c r="F30" s="13">
        <f>SUM(F10:F28)</f>
        <v>110</v>
      </c>
      <c r="G30" s="13">
        <f>SUM(G10:G28)</f>
        <v>102</v>
      </c>
      <c r="H30" s="13">
        <f>SUM(H10:H28)</f>
        <v>100</v>
      </c>
      <c r="I30" s="14">
        <f>0.6*E30+0.25*F30+0.1*G30+0.05*H30</f>
        <v>103.3</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4.6615384615384619</v>
      </c>
      <c r="F32" s="13">
        <f>+F30/($B$31*10)*'Summary All Grounds'!$H$6</f>
        <v>2.1153846153846154</v>
      </c>
      <c r="G32" s="13">
        <f>+G30/($B$31*10)*'Summary All Grounds'!$I$6</f>
        <v>0.7846153846153846</v>
      </c>
      <c r="H32" s="13">
        <f>+H30/($B$31*10)*'Summary All Grounds'!$J$6</f>
        <v>0.38461538461538464</v>
      </c>
      <c r="I32" s="13">
        <f>SUM(E32:H32)</f>
        <v>7.9461538461538472</v>
      </c>
      <c r="J32" s="13"/>
    </row>
    <row r="33" spans="1:12" x14ac:dyDescent="0.25">
      <c r="A33" s="6"/>
      <c r="B33" s="10"/>
      <c r="C33" s="6"/>
      <c r="E33" s="13"/>
      <c r="F33" s="13"/>
      <c r="G33" s="13"/>
      <c r="H33" s="13"/>
      <c r="I33" s="13"/>
      <c r="J33" s="13"/>
    </row>
    <row r="34" spans="1:12" x14ac:dyDescent="0.25">
      <c r="A34" s="6"/>
      <c r="B34" s="10"/>
      <c r="C34" s="6"/>
      <c r="E34" s="6" t="s">
        <v>14</v>
      </c>
      <c r="I34" s="13">
        <f>+I30/B31</f>
        <v>7.9461538461538463</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fitToPage="1" showRuler="0">
      <pane ySplit="4" topLeftCell="A14" activePane="bottomLeft" state="frozen"/>
      <selection pane="bottomLeft" activeCell="F17" sqref="F17"/>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 bottom="0.22" header="0.51181102362204722" footer="0.51181102362204722"/>
  <pageSetup paperSize="9" orientation="landscape" r:id="rId2"/>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M56"/>
  <sheetViews>
    <sheetView zoomScaleNormal="100" workbookViewId="0">
      <pane ySplit="6" topLeftCell="A7" activePane="bottomLeft" state="frozen"/>
      <selection pane="bottomLeft" activeCell="J25" sqref="J25"/>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68</v>
      </c>
      <c r="C2" s="19"/>
      <c r="D2" s="19"/>
      <c r="E2" s="17" t="s">
        <v>46</v>
      </c>
      <c r="F2" s="17"/>
      <c r="G2" s="21">
        <f>+SUM(I10:I30)</f>
        <v>118.94999999999999</v>
      </c>
      <c r="H2" s="17"/>
      <c r="I2" s="20"/>
    </row>
    <row r="3" spans="1:10" x14ac:dyDescent="0.25">
      <c r="A3" s="17" t="s">
        <v>29</v>
      </c>
      <c r="B3" s="17" t="s">
        <v>109</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I7" s="6">
        <f t="shared" ref="I7:I31" si="0">0.6*E7+0.25*F7+0.1*G7+0.05*H7</f>
        <v>0</v>
      </c>
      <c r="J7" s="43"/>
    </row>
    <row r="8" spans="1:10" x14ac:dyDescent="0.25">
      <c r="A8" s="10">
        <v>45934</v>
      </c>
      <c r="B8" s="11">
        <v>1</v>
      </c>
      <c r="C8" s="6">
        <v>2</v>
      </c>
      <c r="D8" s="6" t="s">
        <v>41</v>
      </c>
      <c r="E8" s="56">
        <v>8</v>
      </c>
      <c r="F8" s="56">
        <v>8</v>
      </c>
      <c r="G8" s="56">
        <v>7</v>
      </c>
      <c r="H8" s="56">
        <v>10</v>
      </c>
      <c r="I8" s="6">
        <f t="shared" si="0"/>
        <v>8</v>
      </c>
      <c r="J8" s="43"/>
    </row>
    <row r="9" spans="1:10" x14ac:dyDescent="0.25">
      <c r="A9" s="10">
        <v>45941</v>
      </c>
      <c r="B9" s="11">
        <v>2</v>
      </c>
      <c r="C9" s="6">
        <v>3</v>
      </c>
      <c r="D9" s="6" t="s">
        <v>41</v>
      </c>
      <c r="E9" s="56">
        <v>8</v>
      </c>
      <c r="F9" s="56">
        <v>7</v>
      </c>
      <c r="G9" s="56">
        <v>8</v>
      </c>
      <c r="H9" s="56">
        <v>10</v>
      </c>
      <c r="I9" s="6">
        <f t="shared" si="0"/>
        <v>7.85</v>
      </c>
      <c r="J9" s="43"/>
    </row>
    <row r="10" spans="1:10" x14ac:dyDescent="0.25">
      <c r="A10" s="10">
        <v>45948</v>
      </c>
      <c r="B10" s="11">
        <v>2</v>
      </c>
      <c r="C10" s="6">
        <v>4</v>
      </c>
      <c r="D10" s="6">
        <v>1</v>
      </c>
      <c r="E10" s="56">
        <v>10</v>
      </c>
      <c r="F10" s="56">
        <v>10</v>
      </c>
      <c r="G10" s="56">
        <v>10</v>
      </c>
      <c r="H10" s="56">
        <v>10</v>
      </c>
      <c r="I10" s="6">
        <f t="shared" si="0"/>
        <v>10</v>
      </c>
      <c r="J10" s="43" t="s">
        <v>48</v>
      </c>
    </row>
    <row r="11" spans="1:10" x14ac:dyDescent="0.25">
      <c r="A11" s="10">
        <v>45955</v>
      </c>
      <c r="B11" s="11">
        <v>2</v>
      </c>
      <c r="C11" s="6">
        <v>4</v>
      </c>
      <c r="D11" s="6">
        <v>2</v>
      </c>
      <c r="E11" s="56">
        <v>10</v>
      </c>
      <c r="F11" s="56">
        <v>10</v>
      </c>
      <c r="G11" s="56">
        <v>10</v>
      </c>
      <c r="H11" s="56">
        <v>10</v>
      </c>
      <c r="I11" s="6">
        <f t="shared" si="0"/>
        <v>10</v>
      </c>
      <c r="J11" s="43"/>
    </row>
    <row r="12" spans="1:10" x14ac:dyDescent="0.25">
      <c r="A12" s="10">
        <v>45962</v>
      </c>
      <c r="B12" s="11">
        <v>1</v>
      </c>
      <c r="C12" s="6">
        <v>5</v>
      </c>
      <c r="D12" s="6">
        <v>1</v>
      </c>
      <c r="E12" s="56">
        <v>10</v>
      </c>
      <c r="F12" s="56">
        <v>10</v>
      </c>
      <c r="G12" s="56">
        <v>9</v>
      </c>
      <c r="H12" s="56">
        <v>10</v>
      </c>
      <c r="I12" s="6">
        <f t="shared" si="0"/>
        <v>9.9</v>
      </c>
      <c r="J12" s="43"/>
    </row>
    <row r="13" spans="1:10" x14ac:dyDescent="0.25">
      <c r="A13" s="10">
        <v>45963</v>
      </c>
      <c r="B13" s="11">
        <v>1</v>
      </c>
      <c r="C13" s="6">
        <v>5</v>
      </c>
      <c r="D13" s="6">
        <v>2</v>
      </c>
      <c r="E13" s="56">
        <v>10</v>
      </c>
      <c r="F13" s="56">
        <v>10</v>
      </c>
      <c r="G13" s="56">
        <v>9</v>
      </c>
      <c r="H13" s="56">
        <v>10</v>
      </c>
      <c r="J13" s="43" t="s">
        <v>140</v>
      </c>
    </row>
    <row r="14" spans="1:10" x14ac:dyDescent="0.25">
      <c r="A14" s="10">
        <v>45969</v>
      </c>
      <c r="B14" s="11">
        <v>2</v>
      </c>
      <c r="C14" s="6">
        <v>6</v>
      </c>
      <c r="D14" s="6">
        <v>1</v>
      </c>
      <c r="E14" s="56">
        <v>8</v>
      </c>
      <c r="F14" s="56">
        <v>6</v>
      </c>
      <c r="G14" s="56">
        <v>10</v>
      </c>
      <c r="H14" s="56">
        <v>10</v>
      </c>
      <c r="I14" s="6">
        <f t="shared" si="0"/>
        <v>7.8</v>
      </c>
      <c r="J14" s="43"/>
    </row>
    <row r="15" spans="1:10" x14ac:dyDescent="0.25">
      <c r="A15" s="10">
        <v>45976</v>
      </c>
      <c r="B15" s="11">
        <v>2</v>
      </c>
      <c r="C15" s="6">
        <v>6</v>
      </c>
      <c r="D15" s="6">
        <v>2</v>
      </c>
      <c r="E15" s="56">
        <v>8</v>
      </c>
      <c r="F15" s="56">
        <v>6</v>
      </c>
      <c r="G15" s="56">
        <v>10</v>
      </c>
      <c r="H15" s="56">
        <v>10</v>
      </c>
      <c r="I15" s="6">
        <f t="shared" si="0"/>
        <v>7.8</v>
      </c>
      <c r="J15" s="43"/>
    </row>
    <row r="16" spans="1:10" x14ac:dyDescent="0.25">
      <c r="A16" s="10">
        <v>45983</v>
      </c>
      <c r="B16" s="11">
        <v>1</v>
      </c>
      <c r="C16" s="6">
        <v>7</v>
      </c>
      <c r="D16" s="6">
        <v>1</v>
      </c>
      <c r="E16" s="56">
        <v>9</v>
      </c>
      <c r="F16" s="56">
        <v>10</v>
      </c>
      <c r="G16" s="56">
        <v>10</v>
      </c>
      <c r="H16" s="56">
        <v>10</v>
      </c>
      <c r="I16" s="6">
        <f t="shared" si="0"/>
        <v>9.3999999999999986</v>
      </c>
      <c r="J16" s="43"/>
    </row>
    <row r="17" spans="1:13" ht="12.75" customHeight="1" x14ac:dyDescent="0.25">
      <c r="A17" s="10">
        <v>45984</v>
      </c>
      <c r="B17" s="11">
        <v>1</v>
      </c>
      <c r="C17" s="6">
        <v>7</v>
      </c>
      <c r="D17" s="6">
        <v>2</v>
      </c>
      <c r="E17" s="57">
        <v>9</v>
      </c>
      <c r="F17" s="57">
        <v>10</v>
      </c>
      <c r="G17" s="57">
        <v>10</v>
      </c>
      <c r="H17" s="57">
        <v>10</v>
      </c>
      <c r="J17" s="43" t="s">
        <v>140</v>
      </c>
    </row>
    <row r="18" spans="1:13" ht="12.75" customHeight="1" x14ac:dyDescent="0.25">
      <c r="A18" s="10">
        <v>45990</v>
      </c>
      <c r="B18" s="11">
        <v>2</v>
      </c>
      <c r="C18" s="6">
        <v>8</v>
      </c>
      <c r="D18" s="6" t="s">
        <v>41</v>
      </c>
      <c r="E18" s="57">
        <v>10</v>
      </c>
      <c r="F18" s="57">
        <v>9</v>
      </c>
      <c r="G18" s="57">
        <v>10</v>
      </c>
      <c r="H18" s="57">
        <v>10</v>
      </c>
      <c r="I18" s="6">
        <f t="shared" si="0"/>
        <v>9.75</v>
      </c>
      <c r="J18" s="43"/>
    </row>
    <row r="19" spans="1:13" x14ac:dyDescent="0.25">
      <c r="A19" s="10">
        <v>45997</v>
      </c>
      <c r="B19" s="11">
        <v>2</v>
      </c>
      <c r="C19" s="6">
        <v>9</v>
      </c>
      <c r="D19" s="6" t="s">
        <v>41</v>
      </c>
      <c r="E19" s="58">
        <v>8</v>
      </c>
      <c r="F19" s="58">
        <v>9</v>
      </c>
      <c r="G19" s="58">
        <v>10</v>
      </c>
      <c r="H19" s="58">
        <v>10</v>
      </c>
      <c r="I19" s="6">
        <f t="shared" si="0"/>
        <v>8.5500000000000007</v>
      </c>
      <c r="J19" s="43"/>
    </row>
    <row r="20" spans="1:13" x14ac:dyDescent="0.25">
      <c r="A20" s="10">
        <v>46004</v>
      </c>
      <c r="B20" s="11">
        <v>1</v>
      </c>
      <c r="C20" s="6">
        <v>10</v>
      </c>
      <c r="D20" s="6" t="s">
        <v>41</v>
      </c>
      <c r="E20" s="58">
        <v>7</v>
      </c>
      <c r="F20" s="58">
        <v>10</v>
      </c>
      <c r="G20" s="58">
        <v>10</v>
      </c>
      <c r="H20" s="58">
        <v>10</v>
      </c>
      <c r="I20" s="6">
        <f t="shared" si="0"/>
        <v>8.1999999999999993</v>
      </c>
      <c r="J20" s="43"/>
    </row>
    <row r="21" spans="1:13" x14ac:dyDescent="0.25">
      <c r="A21" s="10">
        <v>46011</v>
      </c>
      <c r="B21" s="11">
        <v>1</v>
      </c>
      <c r="C21" s="6">
        <v>11</v>
      </c>
      <c r="D21" s="6" t="s">
        <v>41</v>
      </c>
      <c r="E21" s="58">
        <v>9</v>
      </c>
      <c r="F21" s="58">
        <v>10</v>
      </c>
      <c r="G21" s="58">
        <v>10</v>
      </c>
      <c r="H21" s="58">
        <v>10</v>
      </c>
      <c r="I21" s="6">
        <f t="shared" si="0"/>
        <v>9.3999999999999986</v>
      </c>
      <c r="J21" s="43"/>
    </row>
    <row r="22" spans="1:13" x14ac:dyDescent="0.25">
      <c r="A22" s="10">
        <v>46032</v>
      </c>
      <c r="B22" s="11"/>
      <c r="E22" s="65" t="s">
        <v>138</v>
      </c>
      <c r="F22" s="65" t="s">
        <v>138</v>
      </c>
      <c r="G22" s="65" t="s">
        <v>138</v>
      </c>
      <c r="H22" s="65" t="s">
        <v>138</v>
      </c>
      <c r="J22" s="43" t="s">
        <v>150</v>
      </c>
    </row>
    <row r="23" spans="1:13" x14ac:dyDescent="0.25">
      <c r="A23" s="10">
        <v>46039</v>
      </c>
      <c r="B23" s="11">
        <v>2</v>
      </c>
      <c r="C23" s="6">
        <v>12</v>
      </c>
      <c r="D23" s="6" t="s">
        <v>41</v>
      </c>
      <c r="E23" s="56">
        <v>7</v>
      </c>
      <c r="F23" s="56">
        <v>10</v>
      </c>
      <c r="G23" s="56">
        <v>10</v>
      </c>
      <c r="H23" s="56">
        <v>10</v>
      </c>
      <c r="I23" s="6">
        <f t="shared" si="0"/>
        <v>8.1999999999999993</v>
      </c>
      <c r="J23" s="43"/>
    </row>
    <row r="24" spans="1:13" x14ac:dyDescent="0.25">
      <c r="A24" s="10">
        <v>46046</v>
      </c>
      <c r="B24" s="11">
        <v>1</v>
      </c>
      <c r="C24" s="6">
        <v>13</v>
      </c>
      <c r="D24" s="6">
        <v>1</v>
      </c>
      <c r="E24" s="56">
        <v>10</v>
      </c>
      <c r="F24" s="56">
        <v>10</v>
      </c>
      <c r="G24" s="56">
        <v>10</v>
      </c>
      <c r="H24" s="56">
        <v>10</v>
      </c>
      <c r="I24" s="6">
        <f t="shared" si="0"/>
        <v>10</v>
      </c>
      <c r="J24" s="43"/>
    </row>
    <row r="25" spans="1:13" x14ac:dyDescent="0.25">
      <c r="A25" s="10">
        <v>46053</v>
      </c>
      <c r="B25" s="11">
        <v>1</v>
      </c>
      <c r="C25" s="6">
        <v>13</v>
      </c>
      <c r="D25" s="6">
        <v>2</v>
      </c>
      <c r="E25" s="56">
        <v>10</v>
      </c>
      <c r="F25" s="56">
        <v>10</v>
      </c>
      <c r="G25" s="56">
        <v>10</v>
      </c>
      <c r="H25" s="56">
        <v>9</v>
      </c>
      <c r="I25" s="6">
        <f t="shared" si="0"/>
        <v>9.9499999999999993</v>
      </c>
      <c r="J25" s="43"/>
    </row>
    <row r="26" spans="1:13" x14ac:dyDescent="0.25">
      <c r="A26" s="10">
        <v>46060</v>
      </c>
      <c r="B26" s="11"/>
      <c r="C26" s="6">
        <v>14</v>
      </c>
      <c r="D26" s="6">
        <v>1</v>
      </c>
      <c r="E26" s="56"/>
      <c r="F26" s="56"/>
      <c r="G26" s="56"/>
      <c r="H26" s="56"/>
      <c r="I26" s="6">
        <f t="shared" si="0"/>
        <v>0</v>
      </c>
      <c r="J26" s="43"/>
    </row>
    <row r="27" spans="1:13" x14ac:dyDescent="0.25">
      <c r="A27" s="10">
        <v>46061</v>
      </c>
      <c r="B27" s="11"/>
      <c r="C27" s="6">
        <v>14</v>
      </c>
      <c r="D27" s="6">
        <v>2</v>
      </c>
      <c r="E27" s="56"/>
      <c r="F27" s="56"/>
      <c r="G27" s="56"/>
      <c r="H27" s="56"/>
      <c r="I27" s="6">
        <f t="shared" si="0"/>
        <v>0</v>
      </c>
      <c r="J27" s="43"/>
    </row>
    <row r="28" spans="1:13" x14ac:dyDescent="0.25">
      <c r="A28" s="10">
        <v>46067</v>
      </c>
      <c r="B28" s="11"/>
      <c r="C28" s="6">
        <v>15</v>
      </c>
      <c r="D28" s="6">
        <v>1</v>
      </c>
      <c r="E28" s="56"/>
      <c r="F28" s="56"/>
      <c r="G28" s="56"/>
      <c r="H28" s="56"/>
      <c r="I28" s="6">
        <f t="shared" si="0"/>
        <v>0</v>
      </c>
      <c r="J28" s="43"/>
    </row>
    <row r="29" spans="1:13" x14ac:dyDescent="0.25">
      <c r="A29" s="10">
        <v>45709</v>
      </c>
      <c r="B29" s="11"/>
      <c r="C29" s="6">
        <v>15</v>
      </c>
      <c r="D29" s="6">
        <v>2</v>
      </c>
      <c r="E29" s="56"/>
      <c r="F29" s="56"/>
      <c r="G29" s="56"/>
      <c r="H29" s="56"/>
      <c r="I29" s="6">
        <f t="shared" si="0"/>
        <v>0</v>
      </c>
      <c r="J29" s="43"/>
    </row>
    <row r="30" spans="1:13" x14ac:dyDescent="0.25">
      <c r="A30" s="10">
        <v>46081</v>
      </c>
      <c r="B30" s="11"/>
      <c r="C30" s="6">
        <v>16</v>
      </c>
      <c r="D30" s="6">
        <v>1</v>
      </c>
      <c r="E30" s="12"/>
      <c r="F30" s="12"/>
      <c r="G30" s="12"/>
      <c r="H30" s="12"/>
      <c r="I30" s="6">
        <f t="shared" si="0"/>
        <v>0</v>
      </c>
      <c r="J30" s="43"/>
    </row>
    <row r="31" spans="1:13" x14ac:dyDescent="0.25">
      <c r="A31" s="10">
        <v>46088</v>
      </c>
      <c r="B31" s="11"/>
      <c r="C31" s="6">
        <v>16</v>
      </c>
      <c r="D31" s="6">
        <v>2</v>
      </c>
      <c r="E31" s="13"/>
      <c r="F31" s="13"/>
      <c r="G31" s="13"/>
      <c r="H31" s="13"/>
      <c r="I31" s="6">
        <f t="shared" si="0"/>
        <v>0</v>
      </c>
    </row>
    <row r="32" spans="1:13" x14ac:dyDescent="0.25">
      <c r="C32" s="7" t="s">
        <v>35</v>
      </c>
      <c r="E32" s="13">
        <f>SUM(E10:E31)</f>
        <v>135</v>
      </c>
      <c r="F32" s="13">
        <f>SUM(F10:F31)</f>
        <v>140</v>
      </c>
      <c r="G32" s="13">
        <f>SUM(G10:G31)</f>
        <v>148</v>
      </c>
      <c r="H32" s="13">
        <f>SUM(H10:H31)</f>
        <v>149</v>
      </c>
      <c r="I32" s="14">
        <f>0.6*E32+0.25*F32+0.1*G32+0.05*H32</f>
        <v>138.25</v>
      </c>
      <c r="L32" s="2"/>
      <c r="M32" s="2"/>
    </row>
    <row r="33" spans="1:10" x14ac:dyDescent="0.25">
      <c r="A33" s="1" t="s">
        <v>50</v>
      </c>
      <c r="B33" s="12">
        <f>COUNT(E10:E30)</f>
        <v>15</v>
      </c>
      <c r="E33" s="13">
        <f>$B$33</f>
        <v>15</v>
      </c>
      <c r="F33" s="13">
        <f>$B$33</f>
        <v>15</v>
      </c>
      <c r="G33" s="13">
        <f>$B$33</f>
        <v>15</v>
      </c>
      <c r="H33" s="13">
        <f>$B$33</f>
        <v>15</v>
      </c>
      <c r="I33" s="13"/>
    </row>
    <row r="34" spans="1:10" x14ac:dyDescent="0.25">
      <c r="A34" s="1" t="s">
        <v>5</v>
      </c>
      <c r="E34" s="13">
        <f>+E32/($B$33*10)*'Summary All Grounds'!$G$6</f>
        <v>5.4</v>
      </c>
      <c r="F34" s="13">
        <f>+F32/($B$33*10)*'Summary All Grounds'!$H$6</f>
        <v>2.3333333333333335</v>
      </c>
      <c r="G34" s="13">
        <f>+G32/($B$33*10)*'Summary All Grounds'!$I$6</f>
        <v>0.98666666666666669</v>
      </c>
      <c r="H34" s="13">
        <f>+H32/($B$33*10)*'Summary All Grounds'!$J$6</f>
        <v>0.49666666666666665</v>
      </c>
      <c r="I34" s="13">
        <f>SUM(E34:H34)</f>
        <v>9.2166666666666668</v>
      </c>
    </row>
    <row r="35" spans="1:10" x14ac:dyDescent="0.25">
      <c r="E35" s="13"/>
      <c r="F35" s="13"/>
      <c r="G35" s="13"/>
      <c r="H35" s="13"/>
      <c r="I35" s="13"/>
    </row>
    <row r="36" spans="1:10" x14ac:dyDescent="0.25">
      <c r="B36" s="6"/>
      <c r="H36" s="15" t="s">
        <v>51</v>
      </c>
      <c r="I36" s="13">
        <f>+I32/B33</f>
        <v>9.2166666666666668</v>
      </c>
      <c r="J36" s="1" t="s">
        <v>52</v>
      </c>
    </row>
    <row r="38" spans="1:10" x14ac:dyDescent="0.25">
      <c r="I38" s="13">
        <f>+I34-I36</f>
        <v>0</v>
      </c>
      <c r="J38" s="1" t="s">
        <v>53</v>
      </c>
    </row>
    <row r="56" spans="1:1" x14ac:dyDescent="0.25">
      <c r="A56" s="10"/>
    </row>
  </sheetData>
  <customSheetViews>
    <customSheetView guid="{B1033906-1AC0-496B-829F-EF4212ECB99D}" showRuler="0" topLeftCell="B1">
      <pane ySplit="4" topLeftCell="A5" activePane="bottomLeft" state="frozen"/>
      <selection pane="bottomLeft" activeCell="I22" sqref="I22"/>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32" bottom="0.22" header="0.51181102362204722" footer="0.51181102362204722"/>
  <pageSetup paperSize="9" orientation="landscape" r:id="rId2"/>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9"/>
  <dimension ref="A1:Q38"/>
  <sheetViews>
    <sheetView zoomScaleNormal="100" workbookViewId="0">
      <pane ySplit="3" topLeftCell="A4" activePane="bottomLeft" state="frozen"/>
      <selection activeCell="B19" sqref="B19"/>
      <selection pane="bottomLeft" activeCell="J23" sqref="J23"/>
    </sheetView>
  </sheetViews>
  <sheetFormatPr defaultColWidth="9.140625" defaultRowHeight="15" x14ac:dyDescent="0.25"/>
  <cols>
    <col min="1" max="1" width="9.855468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68</v>
      </c>
      <c r="C2" s="47"/>
      <c r="D2" s="47"/>
      <c r="E2" s="47"/>
      <c r="F2" s="82" t="s">
        <v>28</v>
      </c>
      <c r="G2" s="82"/>
      <c r="H2" s="48">
        <f>+I34</f>
        <v>7.9500000000000011</v>
      </c>
      <c r="I2" s="46"/>
      <c r="J2" s="42"/>
    </row>
    <row r="3" spans="1:17" x14ac:dyDescent="0.25">
      <c r="A3" s="46" t="s">
        <v>29</v>
      </c>
      <c r="B3" s="46" t="s">
        <v>110</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28"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c r="C9" s="6">
        <v>3</v>
      </c>
      <c r="D9" s="6" t="s">
        <v>41</v>
      </c>
      <c r="E9" s="56"/>
      <c r="F9" s="56"/>
      <c r="G9" s="56"/>
      <c r="H9" s="56"/>
      <c r="I9" s="6">
        <f t="shared" si="0"/>
        <v>0</v>
      </c>
      <c r="J9" s="43"/>
      <c r="O9" s="11"/>
    </row>
    <row r="10" spans="1:17" x14ac:dyDescent="0.25">
      <c r="A10" s="10">
        <v>45948</v>
      </c>
      <c r="B10" s="11"/>
      <c r="C10" s="6">
        <v>4</v>
      </c>
      <c r="D10" s="6">
        <v>1</v>
      </c>
      <c r="E10" s="12"/>
      <c r="F10" s="12"/>
      <c r="G10" s="12"/>
      <c r="H10" s="12"/>
      <c r="I10" s="6">
        <f t="shared" si="0"/>
        <v>0</v>
      </c>
      <c r="J10" s="43"/>
      <c r="N10" s="10"/>
      <c r="O10" s="11"/>
      <c r="P10" s="6"/>
      <c r="Q10" s="6"/>
    </row>
    <row r="11" spans="1:17" x14ac:dyDescent="0.25">
      <c r="A11" s="10">
        <v>45955</v>
      </c>
      <c r="B11" s="11"/>
      <c r="C11" s="6">
        <v>4</v>
      </c>
      <c r="D11" s="6">
        <v>2</v>
      </c>
      <c r="E11" s="12"/>
      <c r="F11" s="12"/>
      <c r="G11" s="12"/>
      <c r="H11" s="12"/>
      <c r="I11" s="6">
        <f t="shared" si="0"/>
        <v>0</v>
      </c>
      <c r="J11" s="43"/>
    </row>
    <row r="12" spans="1:17" x14ac:dyDescent="0.25">
      <c r="A12" s="10">
        <v>45962</v>
      </c>
      <c r="B12" s="11">
        <v>5</v>
      </c>
      <c r="C12" s="6">
        <v>5</v>
      </c>
      <c r="D12" s="6" t="s">
        <v>41</v>
      </c>
      <c r="E12" s="12">
        <v>9</v>
      </c>
      <c r="F12" s="12">
        <v>9</v>
      </c>
      <c r="G12" s="12">
        <v>9</v>
      </c>
      <c r="H12" s="12">
        <v>10</v>
      </c>
      <c r="I12" s="6">
        <f t="shared" si="0"/>
        <v>9.0499999999999989</v>
      </c>
      <c r="J12" s="43"/>
    </row>
    <row r="13" spans="1:17" x14ac:dyDescent="0.25">
      <c r="A13" s="10">
        <v>45969</v>
      </c>
      <c r="B13" s="11"/>
      <c r="C13" s="6">
        <v>6</v>
      </c>
      <c r="D13" s="6">
        <v>1</v>
      </c>
      <c r="E13" s="12"/>
      <c r="F13" s="12"/>
      <c r="G13" s="12"/>
      <c r="H13" s="12"/>
      <c r="I13" s="6">
        <f t="shared" si="0"/>
        <v>0</v>
      </c>
      <c r="J13" s="43"/>
    </row>
    <row r="14" spans="1:17" x14ac:dyDescent="0.25">
      <c r="A14" s="10">
        <v>45976</v>
      </c>
      <c r="B14" s="11"/>
      <c r="C14" s="6">
        <v>6</v>
      </c>
      <c r="D14" s="6">
        <v>2</v>
      </c>
      <c r="E14" s="56"/>
      <c r="F14" s="56"/>
      <c r="G14" s="56"/>
      <c r="H14" s="56"/>
      <c r="I14" s="6">
        <f t="shared" si="0"/>
        <v>0</v>
      </c>
      <c r="J14" s="43"/>
    </row>
    <row r="15" spans="1:17" x14ac:dyDescent="0.25">
      <c r="A15" s="10">
        <v>45983</v>
      </c>
      <c r="B15" s="11">
        <v>5</v>
      </c>
      <c r="C15" s="6">
        <v>7</v>
      </c>
      <c r="D15" s="6" t="s">
        <v>41</v>
      </c>
      <c r="E15" s="12">
        <v>8</v>
      </c>
      <c r="F15" s="12">
        <v>8</v>
      </c>
      <c r="G15" s="12">
        <v>8</v>
      </c>
      <c r="H15" s="12">
        <v>10</v>
      </c>
      <c r="I15" s="6">
        <f t="shared" si="0"/>
        <v>8.1</v>
      </c>
      <c r="J15" s="43"/>
    </row>
    <row r="16" spans="1:17" x14ac:dyDescent="0.25">
      <c r="A16" s="10">
        <v>45990</v>
      </c>
      <c r="B16" s="11"/>
      <c r="C16" s="6">
        <v>8</v>
      </c>
      <c r="D16" s="6" t="s">
        <v>41</v>
      </c>
      <c r="E16" s="57"/>
      <c r="F16" s="57"/>
      <c r="G16" s="57"/>
      <c r="H16" s="57"/>
      <c r="I16" s="6">
        <f t="shared" si="0"/>
        <v>0</v>
      </c>
      <c r="J16" s="43"/>
    </row>
    <row r="17" spans="1:12" x14ac:dyDescent="0.25">
      <c r="A17" s="10">
        <v>45997</v>
      </c>
      <c r="B17" s="11">
        <v>5</v>
      </c>
      <c r="C17" s="6">
        <v>9</v>
      </c>
      <c r="D17" s="6" t="s">
        <v>41</v>
      </c>
      <c r="E17" s="12">
        <v>8</v>
      </c>
      <c r="F17" s="12">
        <v>8</v>
      </c>
      <c r="G17" s="12">
        <v>8</v>
      </c>
      <c r="H17" s="12">
        <v>9</v>
      </c>
      <c r="I17" s="6">
        <f t="shared" si="0"/>
        <v>8.0499999999999989</v>
      </c>
      <c r="J17" s="43"/>
    </row>
    <row r="18" spans="1:12" x14ac:dyDescent="0.25">
      <c r="A18" s="10">
        <v>46004</v>
      </c>
      <c r="B18" s="11">
        <v>5</v>
      </c>
      <c r="C18" s="6">
        <v>10</v>
      </c>
      <c r="D18" s="6" t="s">
        <v>41</v>
      </c>
      <c r="E18" s="12">
        <v>9</v>
      </c>
      <c r="F18" s="12">
        <v>8</v>
      </c>
      <c r="G18" s="12">
        <v>10</v>
      </c>
      <c r="H18" s="12">
        <v>10</v>
      </c>
      <c r="I18" s="6">
        <f t="shared" si="0"/>
        <v>8.8999999999999986</v>
      </c>
      <c r="J18" s="43"/>
    </row>
    <row r="19" spans="1:12" x14ac:dyDescent="0.25">
      <c r="A19" s="10">
        <v>46011</v>
      </c>
      <c r="B19" s="11">
        <v>5</v>
      </c>
      <c r="C19" s="6">
        <v>11</v>
      </c>
      <c r="D19" s="6" t="s">
        <v>41</v>
      </c>
      <c r="E19" s="58">
        <v>4</v>
      </c>
      <c r="F19" s="58">
        <v>4</v>
      </c>
      <c r="G19" s="58">
        <v>5</v>
      </c>
      <c r="H19" s="58">
        <v>5</v>
      </c>
      <c r="I19" s="6">
        <f t="shared" si="0"/>
        <v>4.1500000000000004</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57"/>
      <c r="F21" s="57"/>
      <c r="G21" s="57"/>
      <c r="H21" s="57"/>
      <c r="I21" s="6">
        <f t="shared" si="0"/>
        <v>0</v>
      </c>
      <c r="J21" s="43"/>
    </row>
    <row r="22" spans="1:12" x14ac:dyDescent="0.25">
      <c r="A22" s="10">
        <v>46046</v>
      </c>
      <c r="B22" s="11">
        <v>5</v>
      </c>
      <c r="C22" s="6">
        <v>13</v>
      </c>
      <c r="D22" s="6">
        <v>1</v>
      </c>
      <c r="E22" s="12">
        <v>8</v>
      </c>
      <c r="F22" s="12">
        <v>10</v>
      </c>
      <c r="G22" s="12">
        <v>9</v>
      </c>
      <c r="H22" s="12">
        <v>10</v>
      </c>
      <c r="I22" s="6">
        <f t="shared" si="0"/>
        <v>8.6999999999999993</v>
      </c>
      <c r="J22" s="43"/>
    </row>
    <row r="23" spans="1:12" x14ac:dyDescent="0.25">
      <c r="A23" s="10">
        <v>46053</v>
      </c>
      <c r="B23" s="11">
        <v>5</v>
      </c>
      <c r="C23" s="6">
        <v>13</v>
      </c>
      <c r="D23" s="6">
        <v>2</v>
      </c>
      <c r="E23" s="12">
        <v>8</v>
      </c>
      <c r="F23" s="12">
        <v>10</v>
      </c>
      <c r="G23" s="12">
        <v>9</v>
      </c>
      <c r="H23" s="12">
        <v>10</v>
      </c>
      <c r="I23" s="6">
        <f t="shared" si="0"/>
        <v>8.6999999999999993</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7"/>
      <c r="F25" s="57"/>
      <c r="G25" s="57"/>
      <c r="H25" s="57"/>
      <c r="I25" s="6">
        <f t="shared" si="0"/>
        <v>0</v>
      </c>
      <c r="J25" s="43"/>
    </row>
    <row r="26" spans="1:12" x14ac:dyDescent="0.25">
      <c r="A26" s="10">
        <v>46074</v>
      </c>
      <c r="B26" s="11"/>
      <c r="C26" s="6">
        <v>15</v>
      </c>
      <c r="D26" s="6">
        <v>2</v>
      </c>
      <c r="E26" s="12"/>
      <c r="F26" s="12"/>
      <c r="G26" s="12"/>
      <c r="H26" s="12"/>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54</v>
      </c>
      <c r="F30" s="13">
        <f>SUM(F10:F28)</f>
        <v>57</v>
      </c>
      <c r="G30" s="13">
        <f>SUM(G10:G28)</f>
        <v>58</v>
      </c>
      <c r="H30" s="13">
        <f>SUM(H10:H28)</f>
        <v>64</v>
      </c>
      <c r="I30" s="14">
        <f>0.6*E30+0.25*F30+0.1*G30+0.05*H30</f>
        <v>55.650000000000006</v>
      </c>
      <c r="J30" s="14"/>
    </row>
    <row r="31" spans="1:12" x14ac:dyDescent="0.25">
      <c r="A31" s="1" t="s">
        <v>6</v>
      </c>
      <c r="B31" s="6">
        <f>COUNT(E10:E28)</f>
        <v>7</v>
      </c>
      <c r="C31" s="6"/>
      <c r="E31" s="13">
        <f>$B$31</f>
        <v>7</v>
      </c>
      <c r="F31" s="13">
        <f>$B$31</f>
        <v>7</v>
      </c>
      <c r="G31" s="13">
        <f>$B$31</f>
        <v>7</v>
      </c>
      <c r="H31" s="13">
        <f>$B$31</f>
        <v>7</v>
      </c>
      <c r="I31" s="13"/>
      <c r="J31" s="13"/>
      <c r="L31" s="16"/>
    </row>
    <row r="32" spans="1:12" x14ac:dyDescent="0.25">
      <c r="A32" s="1" t="s">
        <v>5</v>
      </c>
      <c r="C32" s="6"/>
      <c r="E32" s="13">
        <f>+E30/($B$31*10)*'Summary All Grounds'!$G$6</f>
        <v>4.628571428571429</v>
      </c>
      <c r="F32" s="13">
        <f>+F30/($B$31*10)*'Summary All Grounds'!$H$6</f>
        <v>2.0357142857142856</v>
      </c>
      <c r="G32" s="13">
        <f>+G30/($B$31*10)*'Summary All Grounds'!$I$6</f>
        <v>0.82857142857142863</v>
      </c>
      <c r="H32" s="13">
        <f>+H30/($B$31*10)*'Summary All Grounds'!$J$6</f>
        <v>0.45714285714285713</v>
      </c>
      <c r="I32" s="13">
        <f>SUM(E32:H32)</f>
        <v>7.95</v>
      </c>
      <c r="J32" s="13"/>
    </row>
    <row r="33" spans="1:12" x14ac:dyDescent="0.25">
      <c r="A33" s="6"/>
      <c r="B33" s="10"/>
      <c r="C33" s="6"/>
      <c r="E33" s="13"/>
      <c r="F33" s="13"/>
      <c r="G33" s="13"/>
      <c r="H33" s="13"/>
      <c r="I33" s="13"/>
      <c r="J33" s="13"/>
    </row>
    <row r="34" spans="1:12" x14ac:dyDescent="0.25">
      <c r="A34" s="6"/>
      <c r="B34" s="10"/>
      <c r="C34" s="6"/>
      <c r="E34" s="6" t="s">
        <v>14</v>
      </c>
      <c r="I34" s="13">
        <f>+I30/B31</f>
        <v>7.9500000000000011</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I15" sqref="I15"/>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17" bottom="0.98425196850393704" header="0.51181102362204722" footer="0.51181102362204722"/>
  <pageSetup paperSize="9" orientation="landscape" r:id="rId2"/>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dimension ref="A1:M58"/>
  <sheetViews>
    <sheetView zoomScaleNormal="100" workbookViewId="0">
      <pane ySplit="6" topLeftCell="A7" activePane="bottomLeft" state="frozen"/>
      <selection pane="bottomLeft" activeCell="K25" sqref="K25"/>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29.42578125" style="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111</v>
      </c>
      <c r="C2" s="19"/>
      <c r="D2" s="19"/>
      <c r="E2" s="17" t="s">
        <v>46</v>
      </c>
      <c r="F2" s="17"/>
      <c r="G2" s="21">
        <f>+SUM(I10:I29)</f>
        <v>113.25</v>
      </c>
      <c r="H2" s="17"/>
      <c r="I2" s="20"/>
    </row>
    <row r="3" spans="1:10" x14ac:dyDescent="0.25">
      <c r="A3" s="17" t="s">
        <v>29</v>
      </c>
      <c r="B3" s="17" t="s">
        <v>112</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56"/>
      <c r="F7" s="56"/>
      <c r="G7" s="56"/>
      <c r="H7" s="56"/>
      <c r="I7" s="6">
        <f t="shared" ref="I7:I31" si="0">0.6*E7+0.25*F7+0.1*G7+0.05*H7</f>
        <v>0</v>
      </c>
      <c r="J7" s="43"/>
    </row>
    <row r="8" spans="1:10" x14ac:dyDescent="0.25">
      <c r="A8" s="10">
        <v>45934</v>
      </c>
      <c r="B8" s="11">
        <v>1</v>
      </c>
      <c r="C8" s="6">
        <v>2</v>
      </c>
      <c r="D8" s="6" t="s">
        <v>41</v>
      </c>
      <c r="E8" s="56">
        <v>9</v>
      </c>
      <c r="F8" s="56">
        <v>9</v>
      </c>
      <c r="G8" s="56">
        <v>9</v>
      </c>
      <c r="H8" s="56">
        <v>10</v>
      </c>
      <c r="I8" s="6">
        <f t="shared" si="0"/>
        <v>9.0499999999999989</v>
      </c>
      <c r="J8" s="43"/>
    </row>
    <row r="9" spans="1:10" x14ac:dyDescent="0.25">
      <c r="A9" s="10">
        <v>45941</v>
      </c>
      <c r="B9" s="11">
        <v>2</v>
      </c>
      <c r="C9" s="6">
        <v>3</v>
      </c>
      <c r="D9" s="6" t="s">
        <v>41</v>
      </c>
      <c r="E9" s="12">
        <v>8</v>
      </c>
      <c r="F9" s="12">
        <v>8</v>
      </c>
      <c r="G9" s="12">
        <v>8</v>
      </c>
      <c r="H9" s="12">
        <v>10</v>
      </c>
      <c r="I9" s="6">
        <f t="shared" si="0"/>
        <v>8.1</v>
      </c>
      <c r="J9" s="43"/>
    </row>
    <row r="10" spans="1:10" x14ac:dyDescent="0.25">
      <c r="A10" s="10">
        <v>45948</v>
      </c>
      <c r="B10" s="11">
        <v>2</v>
      </c>
      <c r="C10" s="6">
        <v>4</v>
      </c>
      <c r="D10" s="6">
        <v>1</v>
      </c>
      <c r="E10" s="56">
        <v>6</v>
      </c>
      <c r="F10" s="56">
        <v>9</v>
      </c>
      <c r="G10" s="56">
        <v>9</v>
      </c>
      <c r="H10" s="56">
        <v>10</v>
      </c>
      <c r="I10" s="6">
        <f t="shared" si="0"/>
        <v>7.25</v>
      </c>
      <c r="J10" s="43" t="s">
        <v>48</v>
      </c>
    </row>
    <row r="11" spans="1:10" x14ac:dyDescent="0.25">
      <c r="A11" s="10">
        <v>45955</v>
      </c>
      <c r="B11" s="11">
        <v>2</v>
      </c>
      <c r="C11" s="6">
        <v>4</v>
      </c>
      <c r="D11" s="6">
        <v>2</v>
      </c>
      <c r="E11" s="56">
        <v>7</v>
      </c>
      <c r="F11" s="56">
        <v>9</v>
      </c>
      <c r="G11" s="56">
        <v>9</v>
      </c>
      <c r="H11" s="56">
        <v>7</v>
      </c>
      <c r="I11" s="6">
        <f t="shared" si="0"/>
        <v>7.7</v>
      </c>
      <c r="J11" s="43"/>
    </row>
    <row r="12" spans="1:10" x14ac:dyDescent="0.25">
      <c r="A12" s="10">
        <v>45962</v>
      </c>
      <c r="B12" s="11">
        <v>1</v>
      </c>
      <c r="C12" s="6">
        <v>5</v>
      </c>
      <c r="D12" s="6">
        <v>1</v>
      </c>
      <c r="E12" s="56">
        <v>10</v>
      </c>
      <c r="F12" s="56">
        <v>10</v>
      </c>
      <c r="G12" s="56">
        <v>10</v>
      </c>
      <c r="H12" s="56">
        <v>10</v>
      </c>
      <c r="I12" s="6">
        <f t="shared" si="0"/>
        <v>10</v>
      </c>
      <c r="J12" s="43"/>
    </row>
    <row r="13" spans="1:10" x14ac:dyDescent="0.25">
      <c r="A13" s="10">
        <v>45963</v>
      </c>
      <c r="B13" s="11">
        <v>1</v>
      </c>
      <c r="C13" s="6">
        <v>5</v>
      </c>
      <c r="D13" s="6">
        <v>2</v>
      </c>
      <c r="E13" s="56">
        <v>10</v>
      </c>
      <c r="F13" s="56">
        <v>10</v>
      </c>
      <c r="G13" s="56">
        <v>10</v>
      </c>
      <c r="H13" s="56">
        <v>10</v>
      </c>
      <c r="J13" s="43" t="s">
        <v>140</v>
      </c>
    </row>
    <row r="14" spans="1:10" x14ac:dyDescent="0.25">
      <c r="A14" s="10">
        <v>45969</v>
      </c>
      <c r="B14" s="11">
        <v>2</v>
      </c>
      <c r="C14" s="6">
        <v>6</v>
      </c>
      <c r="D14" s="6">
        <v>1</v>
      </c>
      <c r="E14" s="56">
        <v>9</v>
      </c>
      <c r="F14" s="56">
        <v>9</v>
      </c>
      <c r="G14" s="56">
        <v>7</v>
      </c>
      <c r="H14" s="56">
        <v>10</v>
      </c>
      <c r="I14" s="6">
        <f t="shared" si="0"/>
        <v>8.85</v>
      </c>
      <c r="J14" s="43"/>
    </row>
    <row r="15" spans="1:10" x14ac:dyDescent="0.25">
      <c r="A15" s="10">
        <v>45976</v>
      </c>
      <c r="B15" s="11">
        <v>2</v>
      </c>
      <c r="C15" s="6">
        <v>6</v>
      </c>
      <c r="D15" s="6">
        <v>2</v>
      </c>
      <c r="E15" s="56">
        <v>9</v>
      </c>
      <c r="F15" s="56">
        <v>9</v>
      </c>
      <c r="G15" s="56">
        <v>7</v>
      </c>
      <c r="H15" s="56">
        <v>10</v>
      </c>
      <c r="I15" s="6">
        <f t="shared" si="0"/>
        <v>8.85</v>
      </c>
      <c r="J15" s="43"/>
    </row>
    <row r="16" spans="1:10" x14ac:dyDescent="0.25">
      <c r="A16" s="10">
        <v>45983</v>
      </c>
      <c r="B16" s="11">
        <v>1</v>
      </c>
      <c r="C16" s="6">
        <v>7</v>
      </c>
      <c r="D16" s="6">
        <v>1</v>
      </c>
      <c r="E16" s="56">
        <v>9</v>
      </c>
      <c r="F16" s="56">
        <v>9</v>
      </c>
      <c r="G16" s="56">
        <v>10</v>
      </c>
      <c r="H16" s="56">
        <v>10</v>
      </c>
      <c r="I16" s="6">
        <f t="shared" si="0"/>
        <v>9.1499999999999986</v>
      </c>
      <c r="J16" s="43"/>
    </row>
    <row r="17" spans="1:10" ht="12.75" customHeight="1" x14ac:dyDescent="0.25">
      <c r="A17" s="10">
        <v>45984</v>
      </c>
      <c r="B17" s="11">
        <v>1</v>
      </c>
      <c r="C17" s="6">
        <v>7</v>
      </c>
      <c r="D17" s="6">
        <v>2</v>
      </c>
      <c r="E17" s="56">
        <v>10</v>
      </c>
      <c r="F17" s="56">
        <v>10</v>
      </c>
      <c r="G17" s="56">
        <v>10</v>
      </c>
      <c r="H17" s="56">
        <v>10</v>
      </c>
      <c r="J17" s="43" t="s">
        <v>140</v>
      </c>
    </row>
    <row r="18" spans="1:10" ht="12.75" customHeight="1" x14ac:dyDescent="0.25">
      <c r="A18" s="10">
        <v>45990</v>
      </c>
      <c r="B18" s="11">
        <v>2</v>
      </c>
      <c r="C18" s="6">
        <v>8</v>
      </c>
      <c r="D18" s="6" t="s">
        <v>41</v>
      </c>
      <c r="E18" s="12">
        <v>9</v>
      </c>
      <c r="F18" s="12">
        <v>9</v>
      </c>
      <c r="G18" s="12">
        <v>9</v>
      </c>
      <c r="H18" s="12">
        <v>10</v>
      </c>
      <c r="I18" s="6">
        <f t="shared" si="0"/>
        <v>9.0499999999999989</v>
      </c>
      <c r="J18" s="43"/>
    </row>
    <row r="19" spans="1:10" x14ac:dyDescent="0.25">
      <c r="A19" s="10">
        <v>45997</v>
      </c>
      <c r="B19" s="11">
        <v>1</v>
      </c>
      <c r="C19" s="6">
        <v>9</v>
      </c>
      <c r="D19" s="6" t="s">
        <v>41</v>
      </c>
      <c r="E19" s="58">
        <v>7</v>
      </c>
      <c r="F19" s="58">
        <v>9</v>
      </c>
      <c r="G19" s="58">
        <v>10</v>
      </c>
      <c r="H19" s="58">
        <v>10</v>
      </c>
      <c r="I19" s="6">
        <f t="shared" si="0"/>
        <v>7.95</v>
      </c>
      <c r="J19" s="43"/>
    </row>
    <row r="20" spans="1:10" x14ac:dyDescent="0.25">
      <c r="A20" s="10">
        <v>46004</v>
      </c>
      <c r="B20" s="11">
        <v>2</v>
      </c>
      <c r="C20" s="6">
        <v>10</v>
      </c>
      <c r="D20" s="6" t="s">
        <v>41</v>
      </c>
      <c r="E20" s="58">
        <v>8</v>
      </c>
      <c r="F20" s="58">
        <v>10</v>
      </c>
      <c r="G20" s="58">
        <v>10</v>
      </c>
      <c r="H20" s="58">
        <v>10</v>
      </c>
      <c r="I20" s="6">
        <f t="shared" si="0"/>
        <v>8.8000000000000007</v>
      </c>
      <c r="J20" s="43"/>
    </row>
    <row r="21" spans="1:10" x14ac:dyDescent="0.25">
      <c r="A21" s="10">
        <v>46011</v>
      </c>
      <c r="B21" s="11">
        <v>1</v>
      </c>
      <c r="C21" s="6">
        <v>11</v>
      </c>
      <c r="D21" s="6" t="s">
        <v>41</v>
      </c>
      <c r="E21" s="58">
        <v>9</v>
      </c>
      <c r="F21" s="58">
        <v>9</v>
      </c>
      <c r="G21" s="58">
        <v>10</v>
      </c>
      <c r="H21" s="58">
        <v>10</v>
      </c>
      <c r="I21" s="6">
        <f t="shared" si="0"/>
        <v>9.1499999999999986</v>
      </c>
      <c r="J21" s="43"/>
    </row>
    <row r="22" spans="1:10" x14ac:dyDescent="0.25">
      <c r="A22" s="10">
        <v>46032</v>
      </c>
      <c r="B22" s="11"/>
      <c r="E22" s="65" t="s">
        <v>138</v>
      </c>
      <c r="F22" s="65" t="s">
        <v>138</v>
      </c>
      <c r="G22" s="65" t="s">
        <v>138</v>
      </c>
      <c r="H22" s="65" t="s">
        <v>138</v>
      </c>
      <c r="J22" s="43" t="s">
        <v>150</v>
      </c>
    </row>
    <row r="23" spans="1:10" x14ac:dyDescent="0.25">
      <c r="A23" s="10">
        <v>46039</v>
      </c>
      <c r="B23" s="11">
        <v>2</v>
      </c>
      <c r="C23" s="6">
        <v>12</v>
      </c>
      <c r="D23" s="6" t="s">
        <v>41</v>
      </c>
      <c r="E23" s="56">
        <v>8</v>
      </c>
      <c r="F23" s="56">
        <v>10</v>
      </c>
      <c r="G23" s="56">
        <v>10</v>
      </c>
      <c r="H23" s="56">
        <v>10</v>
      </c>
      <c r="I23" s="6">
        <f t="shared" si="0"/>
        <v>8.8000000000000007</v>
      </c>
      <c r="J23" s="43"/>
    </row>
    <row r="24" spans="1:10" x14ac:dyDescent="0.25">
      <c r="A24" s="10">
        <v>46046</v>
      </c>
      <c r="B24" s="11">
        <v>1</v>
      </c>
      <c r="C24" s="6">
        <v>13</v>
      </c>
      <c r="D24" s="6">
        <v>1</v>
      </c>
      <c r="E24" s="56">
        <v>8</v>
      </c>
      <c r="F24" s="56">
        <v>10</v>
      </c>
      <c r="G24" s="56">
        <v>10</v>
      </c>
      <c r="H24" s="56">
        <v>5</v>
      </c>
      <c r="I24" s="6">
        <f t="shared" si="0"/>
        <v>8.5500000000000007</v>
      </c>
      <c r="J24" s="43"/>
    </row>
    <row r="25" spans="1:10" x14ac:dyDescent="0.25">
      <c r="A25" s="10">
        <v>46053</v>
      </c>
      <c r="B25" s="11"/>
      <c r="C25" s="6">
        <v>13</v>
      </c>
      <c r="D25" s="6">
        <v>2</v>
      </c>
      <c r="E25" s="56">
        <v>9</v>
      </c>
      <c r="F25" s="56">
        <v>10</v>
      </c>
      <c r="G25" s="56">
        <v>10</v>
      </c>
      <c r="H25" s="56">
        <v>5</v>
      </c>
      <c r="I25" s="6">
        <f t="shared" si="0"/>
        <v>9.1499999999999986</v>
      </c>
      <c r="J25" s="43"/>
    </row>
    <row r="26" spans="1:10" x14ac:dyDescent="0.25">
      <c r="A26" s="10">
        <v>46060</v>
      </c>
      <c r="B26" s="11"/>
      <c r="C26" s="6">
        <v>14</v>
      </c>
      <c r="D26" s="6">
        <v>1</v>
      </c>
      <c r="E26" s="56"/>
      <c r="F26" s="56"/>
      <c r="G26" s="56"/>
      <c r="H26" s="56"/>
      <c r="I26" s="6">
        <f t="shared" si="0"/>
        <v>0</v>
      </c>
      <c r="J26" s="43"/>
    </row>
    <row r="27" spans="1:10" x14ac:dyDescent="0.25">
      <c r="A27" s="10">
        <v>46061</v>
      </c>
      <c r="B27" s="11"/>
      <c r="C27" s="6">
        <v>14</v>
      </c>
      <c r="D27" s="6">
        <v>2</v>
      </c>
      <c r="E27" s="56"/>
      <c r="F27" s="56"/>
      <c r="G27" s="56"/>
      <c r="H27" s="56"/>
      <c r="I27" s="6">
        <f t="shared" si="0"/>
        <v>0</v>
      </c>
      <c r="J27" s="43"/>
    </row>
    <row r="28" spans="1:10" x14ac:dyDescent="0.25">
      <c r="A28" s="10">
        <v>46067</v>
      </c>
      <c r="B28" s="11"/>
      <c r="C28" s="6">
        <v>15</v>
      </c>
      <c r="D28" s="6">
        <v>1</v>
      </c>
      <c r="E28" s="56"/>
      <c r="F28" s="56"/>
      <c r="G28" s="56"/>
      <c r="H28" s="56"/>
      <c r="I28" s="6">
        <f t="shared" si="0"/>
        <v>0</v>
      </c>
      <c r="J28" s="43"/>
    </row>
    <row r="29" spans="1:10" x14ac:dyDescent="0.25">
      <c r="A29" s="10">
        <v>45709</v>
      </c>
      <c r="B29" s="11"/>
      <c r="C29" s="6">
        <v>15</v>
      </c>
      <c r="D29" s="6">
        <v>2</v>
      </c>
      <c r="E29" s="56"/>
      <c r="F29" s="56"/>
      <c r="G29" s="56"/>
      <c r="H29" s="56"/>
      <c r="I29" s="6">
        <f t="shared" si="0"/>
        <v>0</v>
      </c>
      <c r="J29" s="43"/>
    </row>
    <row r="30" spans="1:10" x14ac:dyDescent="0.25">
      <c r="A30" s="10">
        <v>46081</v>
      </c>
      <c r="B30" s="11"/>
      <c r="C30" s="6">
        <v>16</v>
      </c>
      <c r="D30" s="6">
        <v>1</v>
      </c>
      <c r="E30" s="56"/>
      <c r="F30" s="56"/>
      <c r="G30" s="56"/>
      <c r="H30" s="56"/>
      <c r="I30" s="6">
        <f t="shared" si="0"/>
        <v>0</v>
      </c>
      <c r="J30" s="43"/>
    </row>
    <row r="31" spans="1:10" x14ac:dyDescent="0.25">
      <c r="A31" s="10">
        <v>46088</v>
      </c>
      <c r="B31" s="11"/>
      <c r="C31" s="6">
        <v>16</v>
      </c>
      <c r="D31" s="6">
        <v>2</v>
      </c>
      <c r="E31" s="56"/>
      <c r="F31" s="56"/>
      <c r="G31" s="56"/>
      <c r="H31" s="56"/>
      <c r="I31" s="6">
        <f t="shared" si="0"/>
        <v>0</v>
      </c>
      <c r="J31" s="43"/>
    </row>
    <row r="32" spans="1:10" x14ac:dyDescent="0.25">
      <c r="A32" s="1" t="s">
        <v>14</v>
      </c>
      <c r="E32" s="13"/>
      <c r="F32" s="13"/>
      <c r="G32" s="13"/>
      <c r="H32" s="13"/>
    </row>
    <row r="33" spans="1:13" x14ac:dyDescent="0.25">
      <c r="C33" s="7" t="s">
        <v>35</v>
      </c>
      <c r="E33" s="13">
        <f>SUM(E10:E31)</f>
        <v>128</v>
      </c>
      <c r="F33" s="13">
        <f>SUM(F10:F31)</f>
        <v>142</v>
      </c>
      <c r="G33" s="13">
        <f>SUM(G10:G31)</f>
        <v>141</v>
      </c>
      <c r="H33" s="13">
        <f>SUM(H10:H31)</f>
        <v>137</v>
      </c>
      <c r="I33" s="14">
        <f>0.6*E33+0.25*F33+0.1*G33+0.05*H33</f>
        <v>133.25</v>
      </c>
      <c r="L33" s="2"/>
      <c r="M33" s="2"/>
    </row>
    <row r="34" spans="1:13" x14ac:dyDescent="0.25">
      <c r="A34" s="1" t="s">
        <v>50</v>
      </c>
      <c r="B34" s="12">
        <f>COUNT(E10:E29)</f>
        <v>15</v>
      </c>
      <c r="E34" s="13">
        <f>$B$34</f>
        <v>15</v>
      </c>
      <c r="F34" s="13">
        <f>$B$34</f>
        <v>15</v>
      </c>
      <c r="G34" s="13">
        <f>$B$34</f>
        <v>15</v>
      </c>
      <c r="H34" s="13">
        <f>$B$34</f>
        <v>15</v>
      </c>
      <c r="I34" s="13"/>
    </row>
    <row r="35" spans="1:13" x14ac:dyDescent="0.25">
      <c r="A35" s="1" t="s">
        <v>5</v>
      </c>
      <c r="E35" s="13">
        <f>+E33/($B$34*10)*'Summary All Grounds'!$G$6</f>
        <v>5.12</v>
      </c>
      <c r="F35" s="13">
        <f>+F33/($B$34*10)*'Summary All Grounds'!$H$6</f>
        <v>2.3666666666666667</v>
      </c>
      <c r="G35" s="13">
        <f>+G33/($B$34*10)*'Summary All Grounds'!$I$6</f>
        <v>0.94</v>
      </c>
      <c r="H35" s="13">
        <f>+H33/($B$34*10)*'Summary All Grounds'!$J$6</f>
        <v>0.45666666666666667</v>
      </c>
      <c r="I35" s="13">
        <f>SUM(E35:H35)</f>
        <v>8.8833333333333329</v>
      </c>
    </row>
    <row r="36" spans="1:13" x14ac:dyDescent="0.25">
      <c r="E36" s="13"/>
      <c r="F36" s="13"/>
      <c r="G36" s="13"/>
      <c r="H36" s="13"/>
      <c r="I36" s="13"/>
    </row>
    <row r="37" spans="1:13" x14ac:dyDescent="0.25">
      <c r="B37" s="6"/>
      <c r="H37" s="15" t="s">
        <v>51</v>
      </c>
      <c r="I37" s="13">
        <f>+I33/B34</f>
        <v>8.8833333333333329</v>
      </c>
      <c r="J37" s="1" t="s">
        <v>52</v>
      </c>
    </row>
    <row r="39" spans="1:13" x14ac:dyDescent="0.25">
      <c r="I39" s="13">
        <f>+I35-I37</f>
        <v>0</v>
      </c>
      <c r="J39" s="1" t="s">
        <v>53</v>
      </c>
    </row>
    <row r="58" spans="1:1" x14ac:dyDescent="0.25">
      <c r="A58" s="10"/>
    </row>
  </sheetData>
  <customSheetViews>
    <customSheetView guid="{B1033906-1AC0-496B-829F-EF4212ECB99D}" showRuler="0" topLeftCell="B1">
      <pane ySplit="4" topLeftCell="A5" activePane="bottomLeft" state="frozen"/>
      <selection pane="bottomLeft" activeCell="F24" sqref="F24"/>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4" bottom="0.23" header="0.51181102362204722" footer="0.28999999999999998"/>
  <pageSetup paperSize="9" orientation="landscape" r:id="rId2"/>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Q38"/>
  <sheetViews>
    <sheetView zoomScaleNormal="100" workbookViewId="0">
      <pane ySplit="3" topLeftCell="A4" activePane="bottomLeft" state="frozen"/>
      <selection activeCell="B19" sqref="B19"/>
      <selection pane="bottomLeft" activeCell="I23" sqref="I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111</v>
      </c>
      <c r="C2" s="47"/>
      <c r="D2" s="47"/>
      <c r="E2" s="47"/>
      <c r="F2" s="82" t="s">
        <v>28</v>
      </c>
      <c r="G2" s="82"/>
      <c r="H2" s="48">
        <f>+I34</f>
        <v>7.8136363636363635</v>
      </c>
      <c r="I2" s="46"/>
      <c r="J2" s="42"/>
    </row>
    <row r="3" spans="1:17" x14ac:dyDescent="0.25">
      <c r="A3" s="46" t="s">
        <v>29</v>
      </c>
      <c r="B3" s="46" t="s">
        <v>113</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7"/>
      <c r="F7" s="57"/>
      <c r="G7" s="57"/>
      <c r="H7" s="57"/>
      <c r="I7" s="6">
        <f t="shared" ref="I7:I28" si="0">0.6*E7+0.25*F7+0.1*G7+0.05*H7</f>
        <v>0</v>
      </c>
      <c r="J7" s="43"/>
      <c r="O7" s="11"/>
    </row>
    <row r="8" spans="1:17" x14ac:dyDescent="0.25">
      <c r="A8" s="10">
        <v>45934</v>
      </c>
      <c r="B8" s="11" t="s">
        <v>132</v>
      </c>
      <c r="C8" s="6">
        <v>2</v>
      </c>
      <c r="D8" s="6" t="s">
        <v>41</v>
      </c>
      <c r="E8" s="56">
        <v>8</v>
      </c>
      <c r="F8" s="56">
        <v>8</v>
      </c>
      <c r="G8" s="56">
        <v>9</v>
      </c>
      <c r="H8" s="56">
        <v>10</v>
      </c>
      <c r="I8" s="6">
        <f t="shared" si="0"/>
        <v>8.1999999999999993</v>
      </c>
      <c r="J8" s="43"/>
      <c r="O8" s="11"/>
    </row>
    <row r="9" spans="1:17" x14ac:dyDescent="0.25">
      <c r="A9" s="10">
        <v>45941</v>
      </c>
      <c r="B9" s="11">
        <v>4</v>
      </c>
      <c r="C9" s="6">
        <v>3</v>
      </c>
      <c r="D9" s="6" t="s">
        <v>41</v>
      </c>
      <c r="E9" s="56">
        <v>8</v>
      </c>
      <c r="F9" s="56">
        <v>9</v>
      </c>
      <c r="G9" s="56">
        <v>9</v>
      </c>
      <c r="H9" s="56">
        <v>10</v>
      </c>
      <c r="I9" s="6">
        <f t="shared" si="0"/>
        <v>8.4499999999999993</v>
      </c>
      <c r="J9" s="43"/>
      <c r="O9" s="11"/>
    </row>
    <row r="10" spans="1:17" x14ac:dyDescent="0.25">
      <c r="A10" s="10">
        <v>45948</v>
      </c>
      <c r="B10" s="11">
        <v>4</v>
      </c>
      <c r="C10" s="6">
        <v>4</v>
      </c>
      <c r="D10" s="6">
        <v>1</v>
      </c>
      <c r="E10" s="56">
        <v>8</v>
      </c>
      <c r="F10" s="56">
        <v>6</v>
      </c>
      <c r="G10" s="56">
        <v>7</v>
      </c>
      <c r="H10" s="56">
        <v>10</v>
      </c>
      <c r="I10" s="6">
        <f t="shared" si="0"/>
        <v>7.5</v>
      </c>
      <c r="J10" s="43"/>
      <c r="N10" s="10"/>
      <c r="O10" s="11"/>
      <c r="P10" s="6"/>
      <c r="Q10" s="6"/>
    </row>
    <row r="11" spans="1:17" x14ac:dyDescent="0.25">
      <c r="A11" s="10">
        <v>45955</v>
      </c>
      <c r="B11" s="11">
        <v>4</v>
      </c>
      <c r="C11" s="6">
        <v>4</v>
      </c>
      <c r="D11" s="6">
        <v>2</v>
      </c>
      <c r="E11" s="56">
        <v>6</v>
      </c>
      <c r="F11" s="56">
        <v>7</v>
      </c>
      <c r="G11" s="56">
        <v>6</v>
      </c>
      <c r="H11" s="56">
        <v>10</v>
      </c>
      <c r="I11" s="6">
        <f t="shared" si="0"/>
        <v>6.4499999999999993</v>
      </c>
      <c r="J11" s="43"/>
    </row>
    <row r="12" spans="1:17" x14ac:dyDescent="0.25">
      <c r="A12" s="10">
        <v>45962</v>
      </c>
      <c r="B12" s="11">
        <v>3</v>
      </c>
      <c r="C12" s="6">
        <v>5</v>
      </c>
      <c r="D12" s="6" t="s">
        <v>41</v>
      </c>
      <c r="E12" s="56">
        <v>8</v>
      </c>
      <c r="F12" s="56">
        <v>8</v>
      </c>
      <c r="G12" s="56">
        <v>9</v>
      </c>
      <c r="H12" s="56">
        <v>10</v>
      </c>
      <c r="I12" s="6">
        <f t="shared" si="0"/>
        <v>8.1999999999999993</v>
      </c>
      <c r="J12" s="43"/>
    </row>
    <row r="13" spans="1:17" x14ac:dyDescent="0.25">
      <c r="A13" s="10">
        <v>45969</v>
      </c>
      <c r="B13" s="11">
        <v>4</v>
      </c>
      <c r="C13" s="6">
        <v>6</v>
      </c>
      <c r="D13" s="6">
        <v>1</v>
      </c>
      <c r="E13" s="56">
        <v>8</v>
      </c>
      <c r="F13" s="56">
        <v>8</v>
      </c>
      <c r="G13" s="56">
        <v>8</v>
      </c>
      <c r="H13" s="56">
        <v>10</v>
      </c>
      <c r="I13" s="6">
        <f t="shared" si="0"/>
        <v>8.1</v>
      </c>
      <c r="J13" s="43"/>
    </row>
    <row r="14" spans="1:17" x14ac:dyDescent="0.25">
      <c r="A14" s="10">
        <v>45976</v>
      </c>
      <c r="B14" s="11">
        <v>4</v>
      </c>
      <c r="C14" s="6">
        <v>6</v>
      </c>
      <c r="D14" s="6">
        <v>2</v>
      </c>
      <c r="E14" s="56">
        <v>8</v>
      </c>
      <c r="F14" s="56">
        <v>8</v>
      </c>
      <c r="G14" s="56">
        <v>8</v>
      </c>
      <c r="H14" s="56">
        <v>10</v>
      </c>
      <c r="I14" s="6">
        <f t="shared" si="0"/>
        <v>8.1</v>
      </c>
      <c r="J14" s="43"/>
    </row>
    <row r="15" spans="1:17" x14ac:dyDescent="0.25">
      <c r="A15" s="10">
        <v>45983</v>
      </c>
      <c r="B15" s="11">
        <v>3</v>
      </c>
      <c r="C15" s="6">
        <v>7</v>
      </c>
      <c r="D15" s="6" t="s">
        <v>41</v>
      </c>
      <c r="E15" s="56">
        <v>7</v>
      </c>
      <c r="F15" s="56">
        <v>9</v>
      </c>
      <c r="G15" s="56">
        <v>9</v>
      </c>
      <c r="H15" s="56">
        <v>10</v>
      </c>
      <c r="I15" s="6">
        <f t="shared" si="0"/>
        <v>7.8500000000000005</v>
      </c>
      <c r="J15" s="43"/>
    </row>
    <row r="16" spans="1:17" x14ac:dyDescent="0.25">
      <c r="A16" s="10">
        <v>45990</v>
      </c>
      <c r="B16" s="11">
        <v>4</v>
      </c>
      <c r="C16" s="6">
        <v>8</v>
      </c>
      <c r="D16" s="6" t="s">
        <v>41</v>
      </c>
      <c r="E16" s="57">
        <v>8</v>
      </c>
      <c r="F16" s="57">
        <v>8</v>
      </c>
      <c r="G16" s="57">
        <v>5</v>
      </c>
      <c r="H16" s="57">
        <v>10</v>
      </c>
      <c r="I16" s="6">
        <f t="shared" si="0"/>
        <v>7.8</v>
      </c>
      <c r="J16" s="43"/>
    </row>
    <row r="17" spans="1:12" x14ac:dyDescent="0.25">
      <c r="A17" s="10">
        <v>45997</v>
      </c>
      <c r="B17" s="11">
        <v>3</v>
      </c>
      <c r="C17" s="6">
        <v>9</v>
      </c>
      <c r="D17" s="6" t="s">
        <v>41</v>
      </c>
      <c r="E17" s="57">
        <v>8</v>
      </c>
      <c r="F17" s="57">
        <v>8</v>
      </c>
      <c r="G17" s="57">
        <v>7</v>
      </c>
      <c r="H17" s="57">
        <v>10</v>
      </c>
      <c r="I17" s="6">
        <f t="shared" si="0"/>
        <v>8</v>
      </c>
      <c r="J17" s="43"/>
    </row>
    <row r="18" spans="1:12" x14ac:dyDescent="0.25">
      <c r="A18" s="10">
        <v>46004</v>
      </c>
      <c r="B18" s="11">
        <v>4</v>
      </c>
      <c r="C18" s="6">
        <v>10</v>
      </c>
      <c r="D18" s="6" t="s">
        <v>41</v>
      </c>
      <c r="E18" s="58">
        <v>8</v>
      </c>
      <c r="F18" s="58">
        <v>10</v>
      </c>
      <c r="G18" s="58">
        <v>5</v>
      </c>
      <c r="H18" s="58">
        <v>10</v>
      </c>
      <c r="I18" s="6">
        <f t="shared" si="0"/>
        <v>8.3000000000000007</v>
      </c>
      <c r="J18" s="43"/>
    </row>
    <row r="19" spans="1:12" x14ac:dyDescent="0.25">
      <c r="A19" s="10">
        <v>46011</v>
      </c>
      <c r="B19" s="11">
        <v>3</v>
      </c>
      <c r="C19" s="6">
        <v>11</v>
      </c>
      <c r="D19" s="6" t="s">
        <v>41</v>
      </c>
      <c r="E19" s="65" t="s">
        <v>138</v>
      </c>
      <c r="F19" s="65" t="s">
        <v>138</v>
      </c>
      <c r="G19" s="65" t="s">
        <v>138</v>
      </c>
      <c r="H19" s="65" t="s">
        <v>138</v>
      </c>
      <c r="J19" s="43" t="s">
        <v>149</v>
      </c>
    </row>
    <row r="20" spans="1:12" x14ac:dyDescent="0.25">
      <c r="A20" s="10">
        <v>46032</v>
      </c>
      <c r="B20" s="11"/>
      <c r="C20" s="6"/>
      <c r="E20" s="65" t="s">
        <v>138</v>
      </c>
      <c r="F20" s="65" t="s">
        <v>138</v>
      </c>
      <c r="G20" s="65" t="s">
        <v>138</v>
      </c>
      <c r="H20" s="65" t="s">
        <v>138</v>
      </c>
      <c r="J20" s="43" t="s">
        <v>150</v>
      </c>
    </row>
    <row r="21" spans="1:12" x14ac:dyDescent="0.25">
      <c r="A21" s="10">
        <v>46039</v>
      </c>
      <c r="B21" s="11">
        <v>4</v>
      </c>
      <c r="C21" s="6">
        <v>12</v>
      </c>
      <c r="D21" s="6" t="s">
        <v>41</v>
      </c>
      <c r="E21" s="65" t="s">
        <v>138</v>
      </c>
      <c r="F21" s="65" t="s">
        <v>138</v>
      </c>
      <c r="G21" s="65" t="s">
        <v>138</v>
      </c>
      <c r="H21" s="65" t="s">
        <v>138</v>
      </c>
      <c r="J21" s="43" t="s">
        <v>149</v>
      </c>
    </row>
    <row r="22" spans="1:12" x14ac:dyDescent="0.25">
      <c r="A22" s="10">
        <v>46046</v>
      </c>
      <c r="B22" s="11">
        <v>3</v>
      </c>
      <c r="C22" s="6">
        <v>13</v>
      </c>
      <c r="D22" s="6">
        <v>1</v>
      </c>
      <c r="E22" s="56">
        <v>7</v>
      </c>
      <c r="F22" s="56">
        <v>10</v>
      </c>
      <c r="G22" s="56">
        <v>10</v>
      </c>
      <c r="H22" s="56">
        <v>5</v>
      </c>
      <c r="I22" s="6">
        <f t="shared" si="0"/>
        <v>7.95</v>
      </c>
      <c r="J22" s="43"/>
    </row>
    <row r="23" spans="1:12" x14ac:dyDescent="0.25">
      <c r="A23" s="10">
        <v>46053</v>
      </c>
      <c r="B23" s="11">
        <v>3</v>
      </c>
      <c r="C23" s="6">
        <v>13</v>
      </c>
      <c r="D23" s="6">
        <v>2</v>
      </c>
      <c r="E23" s="56">
        <v>7</v>
      </c>
      <c r="F23" s="56">
        <v>9</v>
      </c>
      <c r="G23" s="56">
        <v>10</v>
      </c>
      <c r="H23" s="56">
        <v>5</v>
      </c>
      <c r="I23" s="6">
        <f t="shared" si="0"/>
        <v>7.7</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si="0"/>
        <v>0</v>
      </c>
      <c r="J25" s="43"/>
    </row>
    <row r="26" spans="1:12" x14ac:dyDescent="0.25">
      <c r="A26" s="10">
        <v>46074</v>
      </c>
      <c r="B26" s="11"/>
      <c r="C26" s="6">
        <v>15</v>
      </c>
      <c r="D26" s="6">
        <v>2</v>
      </c>
      <c r="E26" s="56"/>
      <c r="F26" s="56"/>
      <c r="G26" s="56"/>
      <c r="H26" s="56"/>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83</v>
      </c>
      <c r="F30" s="13">
        <f>SUM(F10:F28)</f>
        <v>91</v>
      </c>
      <c r="G30" s="13">
        <f>SUM(G10:G28)</f>
        <v>84</v>
      </c>
      <c r="H30" s="13">
        <f>SUM(H10:H28)</f>
        <v>100</v>
      </c>
      <c r="I30" s="14">
        <f>0.6*E30+0.25*F30+0.1*G30+0.05*H30</f>
        <v>85.95</v>
      </c>
      <c r="J30" s="14"/>
    </row>
    <row r="31" spans="1:12" x14ac:dyDescent="0.25">
      <c r="A31" s="1" t="s">
        <v>6</v>
      </c>
      <c r="B31" s="6">
        <f>COUNT(E10:E28)</f>
        <v>11</v>
      </c>
      <c r="C31" s="6"/>
      <c r="E31" s="13">
        <f>$B$31</f>
        <v>11</v>
      </c>
      <c r="F31" s="13">
        <f>$B$31</f>
        <v>11</v>
      </c>
      <c r="G31" s="13">
        <f>$B$31</f>
        <v>11</v>
      </c>
      <c r="H31" s="13">
        <f>$B$31</f>
        <v>11</v>
      </c>
      <c r="I31" s="13"/>
      <c r="J31" s="13"/>
      <c r="L31" s="16"/>
    </row>
    <row r="32" spans="1:12" x14ac:dyDescent="0.25">
      <c r="A32" s="1" t="s">
        <v>5</v>
      </c>
      <c r="C32" s="6"/>
      <c r="E32" s="13">
        <f>+E30/($B$31*10)*'Summary All Grounds'!$G$6</f>
        <v>4.5272727272727273</v>
      </c>
      <c r="F32" s="13">
        <f>+F30/($B$31*10)*'Summary All Grounds'!$H$6</f>
        <v>2.0681818181818183</v>
      </c>
      <c r="G32" s="13">
        <f>+G30/($B$31*10)*'Summary All Grounds'!$I$6</f>
        <v>0.76363636363636367</v>
      </c>
      <c r="H32" s="13">
        <f>+H30/($B$31*10)*'Summary All Grounds'!$J$6</f>
        <v>0.45454545454545453</v>
      </c>
      <c r="I32" s="13">
        <f>SUM(E32:H32)</f>
        <v>7.8136363636363635</v>
      </c>
      <c r="J32" s="13"/>
    </row>
    <row r="33" spans="1:12" x14ac:dyDescent="0.25">
      <c r="A33" s="6"/>
      <c r="B33" s="10"/>
      <c r="C33" s="6"/>
      <c r="E33" s="13"/>
      <c r="F33" s="13"/>
      <c r="G33" s="13"/>
      <c r="H33" s="13"/>
      <c r="I33" s="13"/>
      <c r="J33" s="13"/>
    </row>
    <row r="34" spans="1:12" x14ac:dyDescent="0.25">
      <c r="A34" s="6"/>
      <c r="B34" s="10"/>
      <c r="C34" s="6"/>
      <c r="E34" s="6" t="s">
        <v>14</v>
      </c>
      <c r="I34" s="13">
        <f>+I30/B31</f>
        <v>7.8136363636363635</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fitToPage="1" showRuler="0">
      <pane ySplit="4" topLeftCell="A5" activePane="bottomLeft" state="frozen"/>
      <selection pane="bottomLeft" activeCell="H24" sqref="H24"/>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
  <sheetViews>
    <sheetView zoomScaleNormal="100" workbookViewId="0">
      <pane ySplit="6" topLeftCell="A7" activePane="bottomLeft" state="frozen"/>
      <selection activeCell="E10" sqref="E10"/>
      <selection pane="bottomLeft" activeCell="J23" sqref="J23"/>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8.14062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46"/>
      <c r="B1" s="50"/>
      <c r="C1" s="49"/>
      <c r="D1" s="49"/>
      <c r="E1" s="49"/>
      <c r="F1" s="49"/>
      <c r="G1" s="49"/>
      <c r="H1" s="49"/>
      <c r="I1" s="49"/>
    </row>
    <row r="2" spans="1:10" x14ac:dyDescent="0.25">
      <c r="A2" s="46" t="s">
        <v>26</v>
      </c>
      <c r="B2" s="46" t="s">
        <v>54</v>
      </c>
      <c r="C2" s="49"/>
      <c r="D2" s="49"/>
      <c r="E2" s="82" t="s">
        <v>28</v>
      </c>
      <c r="F2" s="82"/>
      <c r="G2" s="48">
        <f>+I32</f>
        <v>7.5916666666666677</v>
      </c>
      <c r="H2" s="46"/>
      <c r="I2" s="49"/>
    </row>
    <row r="3" spans="1:10" x14ac:dyDescent="0.25">
      <c r="A3" s="46" t="s">
        <v>29</v>
      </c>
      <c r="B3" s="46" t="s">
        <v>55</v>
      </c>
      <c r="C3" s="49"/>
      <c r="D3" s="49"/>
      <c r="E3" s="49"/>
      <c r="F3" s="84"/>
      <c r="G3" s="84"/>
      <c r="H3" s="84"/>
      <c r="I3" s="49"/>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D7" s="6" t="s">
        <v>41</v>
      </c>
      <c r="E7" s="57"/>
      <c r="F7" s="57"/>
      <c r="G7" s="57"/>
      <c r="H7" s="57"/>
      <c r="I7" s="6">
        <f t="shared" ref="I7:I28" si="0">0.6*E7+0.25*F7+0.1*G7+0.05*H7</f>
        <v>0</v>
      </c>
      <c r="J7" s="43"/>
    </row>
    <row r="8" spans="1:10" x14ac:dyDescent="0.25">
      <c r="A8" s="10">
        <v>45934</v>
      </c>
      <c r="B8" s="11" t="s">
        <v>132</v>
      </c>
      <c r="C8" s="6">
        <v>2</v>
      </c>
      <c r="D8" s="6" t="s">
        <v>41</v>
      </c>
      <c r="E8" s="56">
        <v>9</v>
      </c>
      <c r="F8" s="56">
        <v>9</v>
      </c>
      <c r="G8" s="56">
        <v>8</v>
      </c>
      <c r="H8" s="56">
        <v>10</v>
      </c>
      <c r="I8" s="6">
        <f t="shared" si="0"/>
        <v>8.9499999999999993</v>
      </c>
      <c r="J8" s="43"/>
    </row>
    <row r="9" spans="1:10" x14ac:dyDescent="0.25">
      <c r="A9" s="10">
        <v>45941</v>
      </c>
      <c r="B9" s="11">
        <v>4</v>
      </c>
      <c r="C9" s="6">
        <v>3</v>
      </c>
      <c r="D9" s="6" t="s">
        <v>41</v>
      </c>
      <c r="E9" s="56">
        <v>7</v>
      </c>
      <c r="F9" s="56">
        <v>7</v>
      </c>
      <c r="G9" s="56">
        <v>6</v>
      </c>
      <c r="H9" s="56">
        <v>7</v>
      </c>
      <c r="I9" s="6">
        <f t="shared" si="0"/>
        <v>6.9</v>
      </c>
      <c r="J9" s="43"/>
    </row>
    <row r="10" spans="1:10" x14ac:dyDescent="0.25">
      <c r="A10" s="10">
        <v>45948</v>
      </c>
      <c r="B10" s="11">
        <v>4</v>
      </c>
      <c r="C10" s="6">
        <v>4</v>
      </c>
      <c r="D10" s="6">
        <v>1</v>
      </c>
      <c r="E10" s="56">
        <v>6</v>
      </c>
      <c r="F10" s="56">
        <v>5</v>
      </c>
      <c r="G10" s="56">
        <v>8</v>
      </c>
      <c r="H10" s="56">
        <v>5</v>
      </c>
      <c r="I10" s="6">
        <f t="shared" si="0"/>
        <v>5.8999999999999995</v>
      </c>
      <c r="J10" s="43"/>
    </row>
    <row r="11" spans="1:10" x14ac:dyDescent="0.25">
      <c r="A11" s="10">
        <v>45955</v>
      </c>
      <c r="B11" s="11">
        <v>4</v>
      </c>
      <c r="C11" s="6">
        <v>4</v>
      </c>
      <c r="D11" s="6">
        <v>2</v>
      </c>
      <c r="E11" s="56">
        <v>7</v>
      </c>
      <c r="F11" s="56">
        <v>5</v>
      </c>
      <c r="G11" s="56">
        <v>8</v>
      </c>
      <c r="H11" s="56">
        <v>5</v>
      </c>
      <c r="I11" s="6">
        <f t="shared" si="0"/>
        <v>6.5</v>
      </c>
      <c r="J11" s="43"/>
    </row>
    <row r="12" spans="1:10" x14ac:dyDescent="0.25">
      <c r="A12" s="10">
        <v>45962</v>
      </c>
      <c r="B12" s="11">
        <v>3</v>
      </c>
      <c r="C12" s="6">
        <v>5</v>
      </c>
      <c r="D12" s="6" t="s">
        <v>41</v>
      </c>
      <c r="E12" s="65" t="s">
        <v>138</v>
      </c>
      <c r="F12" s="65" t="s">
        <v>138</v>
      </c>
      <c r="G12" s="65" t="s">
        <v>138</v>
      </c>
      <c r="H12" s="65" t="s">
        <v>138</v>
      </c>
      <c r="J12" s="43" t="s">
        <v>141</v>
      </c>
    </row>
    <row r="13" spans="1:10" x14ac:dyDescent="0.25">
      <c r="A13" s="10">
        <v>45969</v>
      </c>
      <c r="B13" s="11">
        <v>3</v>
      </c>
      <c r="C13" s="6">
        <v>6</v>
      </c>
      <c r="D13" s="6">
        <v>1</v>
      </c>
      <c r="E13" s="56">
        <v>8</v>
      </c>
      <c r="F13" s="56">
        <v>6</v>
      </c>
      <c r="G13" s="56">
        <v>8</v>
      </c>
      <c r="H13" s="56">
        <v>10</v>
      </c>
      <c r="I13" s="6">
        <f t="shared" si="0"/>
        <v>7.6</v>
      </c>
      <c r="J13" s="43"/>
    </row>
    <row r="14" spans="1:10" x14ac:dyDescent="0.25">
      <c r="A14" s="10">
        <v>45976</v>
      </c>
      <c r="B14" s="11">
        <v>3</v>
      </c>
      <c r="C14" s="6">
        <v>6</v>
      </c>
      <c r="D14" s="6">
        <v>2</v>
      </c>
      <c r="E14" s="57">
        <v>8</v>
      </c>
      <c r="F14" s="57">
        <v>6</v>
      </c>
      <c r="G14" s="57">
        <v>8</v>
      </c>
      <c r="H14" s="57">
        <v>10</v>
      </c>
      <c r="I14" s="6">
        <f t="shared" si="0"/>
        <v>7.6</v>
      </c>
      <c r="J14" s="43"/>
    </row>
    <row r="15" spans="1:10" x14ac:dyDescent="0.25">
      <c r="A15" s="10">
        <v>45983</v>
      </c>
      <c r="B15" s="11">
        <v>4</v>
      </c>
      <c r="C15" s="6">
        <v>7</v>
      </c>
      <c r="D15" s="6" t="s">
        <v>41</v>
      </c>
      <c r="E15" s="12">
        <v>5</v>
      </c>
      <c r="F15" s="12">
        <v>5</v>
      </c>
      <c r="G15" s="12">
        <v>5</v>
      </c>
      <c r="H15" s="12">
        <v>5</v>
      </c>
      <c r="I15" s="6">
        <f t="shared" si="0"/>
        <v>5</v>
      </c>
      <c r="J15" s="43" t="s">
        <v>145</v>
      </c>
    </row>
    <row r="16" spans="1:10" ht="12.75" customHeight="1" x14ac:dyDescent="0.25">
      <c r="A16" s="10">
        <v>45990</v>
      </c>
      <c r="B16" s="11">
        <v>3</v>
      </c>
      <c r="C16" s="6">
        <v>8</v>
      </c>
      <c r="D16" s="6" t="s">
        <v>41</v>
      </c>
      <c r="E16" s="57">
        <v>8</v>
      </c>
      <c r="F16" s="57">
        <v>9</v>
      </c>
      <c r="G16" s="57">
        <v>7</v>
      </c>
      <c r="H16" s="57">
        <v>10</v>
      </c>
      <c r="I16" s="6">
        <f t="shared" si="0"/>
        <v>8.25</v>
      </c>
      <c r="J16" s="43"/>
    </row>
    <row r="17" spans="1:13" ht="12.75" customHeight="1" x14ac:dyDescent="0.25">
      <c r="A17" s="10">
        <v>45997</v>
      </c>
      <c r="B17" s="11">
        <v>4</v>
      </c>
      <c r="C17" s="6">
        <v>9</v>
      </c>
      <c r="D17" s="6" t="s">
        <v>41</v>
      </c>
      <c r="E17" s="57">
        <v>8</v>
      </c>
      <c r="F17" s="57">
        <v>7</v>
      </c>
      <c r="G17" s="57">
        <v>10</v>
      </c>
      <c r="H17" s="57">
        <v>5</v>
      </c>
      <c r="I17" s="6">
        <f t="shared" si="0"/>
        <v>7.8</v>
      </c>
      <c r="J17" s="43"/>
    </row>
    <row r="18" spans="1:13" x14ac:dyDescent="0.25">
      <c r="A18" s="10">
        <v>46004</v>
      </c>
      <c r="B18" s="11">
        <v>3</v>
      </c>
      <c r="C18" s="6">
        <v>10</v>
      </c>
      <c r="D18" s="6" t="s">
        <v>41</v>
      </c>
      <c r="E18" s="58">
        <v>9</v>
      </c>
      <c r="F18" s="58">
        <v>8</v>
      </c>
      <c r="G18" s="58">
        <v>9</v>
      </c>
      <c r="H18" s="58">
        <v>5</v>
      </c>
      <c r="I18" s="6">
        <f t="shared" si="0"/>
        <v>8.5499999999999989</v>
      </c>
      <c r="J18" s="43"/>
    </row>
    <row r="19" spans="1:13" x14ac:dyDescent="0.25">
      <c r="A19" s="10">
        <v>46011</v>
      </c>
      <c r="B19" s="11">
        <v>4</v>
      </c>
      <c r="C19" s="6">
        <v>11</v>
      </c>
      <c r="D19" s="6" t="s">
        <v>41</v>
      </c>
      <c r="E19" s="58">
        <v>8</v>
      </c>
      <c r="F19" s="58">
        <v>8</v>
      </c>
      <c r="G19" s="58">
        <v>7</v>
      </c>
      <c r="H19" s="58">
        <v>10</v>
      </c>
      <c r="I19" s="6">
        <f t="shared" si="0"/>
        <v>8</v>
      </c>
      <c r="J19" s="43"/>
    </row>
    <row r="20" spans="1:13" x14ac:dyDescent="0.25">
      <c r="A20" s="10">
        <v>46032</v>
      </c>
      <c r="B20" s="11"/>
      <c r="E20" s="65" t="s">
        <v>138</v>
      </c>
      <c r="F20" s="65" t="s">
        <v>138</v>
      </c>
      <c r="G20" s="65" t="s">
        <v>138</v>
      </c>
      <c r="H20" s="65" t="s">
        <v>138</v>
      </c>
      <c r="J20" s="43" t="s">
        <v>150</v>
      </c>
    </row>
    <row r="21" spans="1:13" x14ac:dyDescent="0.25">
      <c r="A21" s="10">
        <v>46039</v>
      </c>
      <c r="B21" s="11">
        <v>4</v>
      </c>
      <c r="C21" s="6">
        <v>12</v>
      </c>
      <c r="D21" s="6" t="s">
        <v>41</v>
      </c>
      <c r="E21" s="57">
        <v>9</v>
      </c>
      <c r="F21" s="57">
        <v>9</v>
      </c>
      <c r="G21" s="57">
        <v>9</v>
      </c>
      <c r="H21" s="57">
        <v>9</v>
      </c>
      <c r="I21" s="6">
        <f t="shared" si="0"/>
        <v>8.9999999999999982</v>
      </c>
      <c r="J21" s="43"/>
    </row>
    <row r="22" spans="1:13" x14ac:dyDescent="0.25">
      <c r="A22" s="10">
        <v>46046</v>
      </c>
      <c r="B22" s="11">
        <v>3</v>
      </c>
      <c r="C22" s="6">
        <v>13</v>
      </c>
      <c r="D22" s="6">
        <v>1</v>
      </c>
      <c r="E22" s="56">
        <v>8</v>
      </c>
      <c r="F22" s="56">
        <v>9</v>
      </c>
      <c r="G22" s="56">
        <v>9</v>
      </c>
      <c r="H22" s="56">
        <v>10</v>
      </c>
      <c r="I22" s="6">
        <f t="shared" si="0"/>
        <v>8.4499999999999993</v>
      </c>
      <c r="J22" s="43"/>
    </row>
    <row r="23" spans="1:13" x14ac:dyDescent="0.25">
      <c r="A23" s="10">
        <v>46053</v>
      </c>
      <c r="B23" s="11">
        <v>3</v>
      </c>
      <c r="C23" s="6">
        <v>13</v>
      </c>
      <c r="D23" s="6">
        <v>2</v>
      </c>
      <c r="E23" s="56">
        <v>8</v>
      </c>
      <c r="F23" s="56">
        <v>9</v>
      </c>
      <c r="G23" s="56">
        <v>9</v>
      </c>
      <c r="H23" s="56">
        <v>10</v>
      </c>
      <c r="I23" s="6">
        <f t="shared" si="0"/>
        <v>8.4499999999999993</v>
      </c>
      <c r="J23" s="43"/>
    </row>
    <row r="24" spans="1:13" x14ac:dyDescent="0.25">
      <c r="A24" s="10">
        <v>46060</v>
      </c>
      <c r="B24" s="11"/>
      <c r="C24" s="6">
        <v>14</v>
      </c>
      <c r="D24" s="6" t="s">
        <v>41</v>
      </c>
      <c r="E24" s="56"/>
      <c r="F24" s="56"/>
      <c r="G24" s="56"/>
      <c r="H24" s="56"/>
      <c r="I24" s="6">
        <f t="shared" si="0"/>
        <v>0</v>
      </c>
      <c r="J24" s="43"/>
    </row>
    <row r="25" spans="1:13" x14ac:dyDescent="0.25">
      <c r="A25" s="10">
        <v>46067</v>
      </c>
      <c r="B25" s="11"/>
      <c r="C25" s="6">
        <v>15</v>
      </c>
      <c r="D25" s="6">
        <v>1</v>
      </c>
      <c r="E25" s="56"/>
      <c r="F25" s="56"/>
      <c r="G25" s="56"/>
      <c r="H25" s="56"/>
      <c r="I25" s="6">
        <f t="shared" si="0"/>
        <v>0</v>
      </c>
      <c r="J25" s="43"/>
    </row>
    <row r="26" spans="1:13" x14ac:dyDescent="0.25">
      <c r="A26" s="10">
        <v>46074</v>
      </c>
      <c r="B26" s="11"/>
      <c r="C26" s="6">
        <v>15</v>
      </c>
      <c r="D26" s="6">
        <v>2</v>
      </c>
      <c r="E26" s="56"/>
      <c r="F26" s="56"/>
      <c r="G26" s="56"/>
      <c r="H26" s="56"/>
      <c r="I26" s="6">
        <f t="shared" si="0"/>
        <v>0</v>
      </c>
      <c r="J26" s="43"/>
    </row>
    <row r="27" spans="1:13" x14ac:dyDescent="0.25">
      <c r="A27" s="10">
        <v>46081</v>
      </c>
      <c r="B27" s="11"/>
      <c r="C27" s="6">
        <v>16</v>
      </c>
      <c r="D27" s="6">
        <v>1</v>
      </c>
      <c r="E27" s="56"/>
      <c r="F27" s="56"/>
      <c r="G27" s="56"/>
      <c r="H27" s="56"/>
      <c r="I27" s="6">
        <f t="shared" si="0"/>
        <v>0</v>
      </c>
      <c r="J27" s="43"/>
    </row>
    <row r="28" spans="1:13" x14ac:dyDescent="0.25">
      <c r="A28" s="10">
        <v>46088</v>
      </c>
      <c r="B28" s="11"/>
      <c r="C28" s="6">
        <v>16</v>
      </c>
      <c r="D28" s="6">
        <v>2</v>
      </c>
      <c r="E28" s="56"/>
      <c r="F28" s="56"/>
      <c r="G28" s="56"/>
      <c r="H28" s="56"/>
      <c r="I28" s="6">
        <f t="shared" si="0"/>
        <v>0</v>
      </c>
      <c r="J28" s="43"/>
    </row>
    <row r="29" spans="1:13" x14ac:dyDescent="0.25">
      <c r="A29" s="1" t="s">
        <v>14</v>
      </c>
      <c r="E29" s="13"/>
      <c r="F29" s="13"/>
      <c r="G29" s="13"/>
      <c r="H29" s="13"/>
    </row>
    <row r="30" spans="1:13" x14ac:dyDescent="0.25">
      <c r="C30" s="7" t="s">
        <v>35</v>
      </c>
      <c r="E30" s="13">
        <f>SUM(E10:E28)</f>
        <v>92</v>
      </c>
      <c r="F30" s="13">
        <f>SUM(F10:F28)</f>
        <v>86</v>
      </c>
      <c r="G30" s="13">
        <f>SUM(G10:G28)</f>
        <v>97</v>
      </c>
      <c r="H30" s="13">
        <f>SUM(H10:H28)</f>
        <v>94</v>
      </c>
      <c r="I30" s="14">
        <f>0.6*E30+0.25*F30+0.1*G30+0.05*H30</f>
        <v>91.1</v>
      </c>
      <c r="L30" s="2"/>
      <c r="M30" s="2"/>
    </row>
    <row r="31" spans="1:13" x14ac:dyDescent="0.25">
      <c r="A31" s="1" t="s">
        <v>50</v>
      </c>
      <c r="B31" s="12">
        <f>COUNT(E10:E28)</f>
        <v>12</v>
      </c>
      <c r="E31" s="13">
        <f>$B$31</f>
        <v>12</v>
      </c>
      <c r="F31" s="13">
        <f>$B$31</f>
        <v>12</v>
      </c>
      <c r="G31" s="13">
        <f>$B$31</f>
        <v>12</v>
      </c>
      <c r="H31" s="13">
        <f>$B$31</f>
        <v>12</v>
      </c>
      <c r="I31" s="13"/>
    </row>
    <row r="32" spans="1:13" x14ac:dyDescent="0.25">
      <c r="A32" s="1" t="s">
        <v>5</v>
      </c>
      <c r="E32" s="13">
        <f>+E30/($B$31*10)*'Summary All Grounds'!$G$6</f>
        <v>4.6000000000000005</v>
      </c>
      <c r="F32" s="13">
        <f>+F30/($B$31*10)*'Summary All Grounds'!$H$6</f>
        <v>1.7916666666666667</v>
      </c>
      <c r="G32" s="13">
        <f>+G30/($B$31*10)*'Summary All Grounds'!$I$6</f>
        <v>0.80833333333333335</v>
      </c>
      <c r="H32" s="13">
        <f>+H30/($B$31*10)*'Summary All Grounds'!$J$6</f>
        <v>0.39166666666666666</v>
      </c>
      <c r="I32" s="13">
        <f>SUM(E32:H32)</f>
        <v>7.5916666666666677</v>
      </c>
    </row>
    <row r="33" spans="2:10" x14ac:dyDescent="0.25">
      <c r="E33" s="13"/>
      <c r="F33" s="13"/>
      <c r="G33" s="13"/>
      <c r="H33" s="13"/>
      <c r="I33" s="13"/>
    </row>
    <row r="34" spans="2:10" x14ac:dyDescent="0.25">
      <c r="B34" s="6"/>
      <c r="H34" s="15" t="s">
        <v>51</v>
      </c>
      <c r="I34" s="13">
        <f>+I30/B31</f>
        <v>7.5916666666666659</v>
      </c>
      <c r="J34" s="1" t="s">
        <v>52</v>
      </c>
    </row>
    <row r="36" spans="2:10" x14ac:dyDescent="0.25">
      <c r="I36" s="13">
        <f>+I32-I34</f>
        <v>0</v>
      </c>
      <c r="J36" s="1" t="s">
        <v>53</v>
      </c>
    </row>
    <row r="55" spans="1:1" x14ac:dyDescent="0.25">
      <c r="A55" s="10"/>
    </row>
  </sheetData>
  <customSheetViews>
    <customSheetView guid="{B1033906-1AC0-496B-829F-EF4212ECB99D}" fitToPage="1" showRuler="0">
      <pane ySplit="4" topLeftCell="A11" activePane="bottomLeft" state="frozen"/>
      <selection pane="bottomLeft" activeCell="F19" sqref="F19"/>
      <pageMargins left="0" right="0" top="0" bottom="0" header="0" footer="0"/>
      <pageSetup paperSize="9" orientation="landscape" horizontalDpi="4294967292" r:id="rId1"/>
      <headerFooter alignWithMargins="0"/>
    </customSheetView>
  </customSheetViews>
  <mergeCells count="2">
    <mergeCell ref="F3:H3"/>
    <mergeCell ref="E2:F2"/>
  </mergeCells>
  <phoneticPr fontId="0" type="noConversion"/>
  <pageMargins left="0.19685039370078741" right="0.19685039370078741" top="0.49" bottom="0.98425196850393704" header="0.51181102362204722" footer="0.51181102362204722"/>
  <pageSetup paperSize="9" orientation="landscape" r:id="rId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0"/>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111</v>
      </c>
      <c r="C2" s="47"/>
      <c r="D2" s="47"/>
      <c r="E2" s="47"/>
      <c r="F2" s="82" t="s">
        <v>28</v>
      </c>
      <c r="G2" s="82"/>
      <c r="H2" s="48">
        <f>+I34</f>
        <v>7.5250000000000004</v>
      </c>
      <c r="I2" s="46"/>
      <c r="J2" s="42"/>
    </row>
    <row r="3" spans="1:17" x14ac:dyDescent="0.25">
      <c r="A3" s="46" t="s">
        <v>29</v>
      </c>
      <c r="B3" s="46" t="s">
        <v>114</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49</v>
      </c>
      <c r="E7" s="12">
        <v>9</v>
      </c>
      <c r="F7" s="12">
        <v>10</v>
      </c>
      <c r="G7" s="12">
        <v>10</v>
      </c>
      <c r="H7" s="12">
        <v>10</v>
      </c>
      <c r="I7" s="6">
        <f t="shared" ref="I7:I28" si="0">0.6*E7+0.25*F7+0.1*G7+0.05*H7</f>
        <v>9.3999999999999986</v>
      </c>
      <c r="J7" s="43"/>
      <c r="O7" s="11"/>
    </row>
    <row r="8" spans="1:17" x14ac:dyDescent="0.25">
      <c r="A8" s="10">
        <v>45934</v>
      </c>
      <c r="B8" s="11"/>
      <c r="C8" s="6">
        <v>2</v>
      </c>
      <c r="D8" s="6" t="s">
        <v>41</v>
      </c>
      <c r="E8" s="12"/>
      <c r="F8" s="12"/>
      <c r="G8" s="12"/>
      <c r="H8" s="12"/>
      <c r="I8" s="6">
        <f t="shared" si="0"/>
        <v>0</v>
      </c>
      <c r="J8" s="43"/>
      <c r="O8" s="11"/>
    </row>
    <row r="9" spans="1:17" x14ac:dyDescent="0.25">
      <c r="A9" s="10">
        <v>45941</v>
      </c>
      <c r="B9" s="11"/>
      <c r="C9" s="6">
        <v>3</v>
      </c>
      <c r="D9" s="6" t="s">
        <v>41</v>
      </c>
      <c r="E9" s="56"/>
      <c r="F9" s="56"/>
      <c r="G9" s="56"/>
      <c r="H9" s="56"/>
      <c r="I9" s="6">
        <f t="shared" si="0"/>
        <v>0</v>
      </c>
      <c r="J9" s="43"/>
      <c r="O9" s="11"/>
    </row>
    <row r="10" spans="1:17" x14ac:dyDescent="0.25">
      <c r="A10" s="10">
        <v>45948</v>
      </c>
      <c r="B10" s="11">
        <v>5</v>
      </c>
      <c r="C10" s="6">
        <v>4</v>
      </c>
      <c r="D10" s="6">
        <v>1</v>
      </c>
      <c r="E10" s="56">
        <v>7</v>
      </c>
      <c r="F10" s="56">
        <v>8</v>
      </c>
      <c r="G10" s="56">
        <v>8</v>
      </c>
      <c r="H10" s="56">
        <v>10</v>
      </c>
      <c r="I10" s="6">
        <f t="shared" si="0"/>
        <v>7.5</v>
      </c>
      <c r="J10" s="43"/>
      <c r="N10" s="10"/>
      <c r="O10" s="11"/>
      <c r="P10" s="6"/>
      <c r="Q10" s="6"/>
    </row>
    <row r="11" spans="1:17" x14ac:dyDescent="0.25">
      <c r="A11" s="10">
        <v>45955</v>
      </c>
      <c r="B11" s="11">
        <v>5</v>
      </c>
      <c r="C11" s="6">
        <v>4</v>
      </c>
      <c r="D11" s="6">
        <v>2</v>
      </c>
      <c r="E11" s="56">
        <v>7</v>
      </c>
      <c r="F11" s="56">
        <v>7</v>
      </c>
      <c r="G11" s="56">
        <v>8</v>
      </c>
      <c r="H11" s="56">
        <v>10</v>
      </c>
      <c r="I11" s="6">
        <f t="shared" si="0"/>
        <v>7.25</v>
      </c>
      <c r="J11" s="43"/>
    </row>
    <row r="12" spans="1:17" x14ac:dyDescent="0.25">
      <c r="A12" s="10">
        <v>45962</v>
      </c>
      <c r="B12" s="11">
        <v>5</v>
      </c>
      <c r="C12" s="6">
        <v>5</v>
      </c>
      <c r="D12" s="6" t="s">
        <v>41</v>
      </c>
      <c r="E12" s="56">
        <v>8</v>
      </c>
      <c r="F12" s="56">
        <v>8</v>
      </c>
      <c r="G12" s="56">
        <v>8</v>
      </c>
      <c r="H12" s="56">
        <v>8</v>
      </c>
      <c r="I12" s="6">
        <f t="shared" si="0"/>
        <v>8</v>
      </c>
      <c r="J12" s="43"/>
    </row>
    <row r="13" spans="1:17" x14ac:dyDescent="0.25">
      <c r="A13" s="10">
        <v>45969</v>
      </c>
      <c r="B13" s="11"/>
      <c r="C13" s="6">
        <v>6</v>
      </c>
      <c r="D13" s="6">
        <v>1</v>
      </c>
      <c r="E13" s="56"/>
      <c r="F13" s="56"/>
      <c r="G13" s="56"/>
      <c r="H13" s="56"/>
      <c r="I13" s="6">
        <f t="shared" si="0"/>
        <v>0</v>
      </c>
      <c r="J13" s="43"/>
    </row>
    <row r="14" spans="1:17" x14ac:dyDescent="0.25">
      <c r="A14" s="10">
        <v>45976</v>
      </c>
      <c r="B14" s="11"/>
      <c r="C14" s="6">
        <v>6</v>
      </c>
      <c r="D14" s="6">
        <v>2</v>
      </c>
      <c r="E14" s="56"/>
      <c r="F14" s="56"/>
      <c r="G14" s="56"/>
      <c r="H14" s="56"/>
      <c r="I14" s="6">
        <f t="shared" si="0"/>
        <v>0</v>
      </c>
      <c r="J14" s="43"/>
    </row>
    <row r="15" spans="1:17" x14ac:dyDescent="0.25">
      <c r="A15" s="10">
        <v>45983</v>
      </c>
      <c r="B15" s="11">
        <v>5</v>
      </c>
      <c r="C15" s="6">
        <v>7</v>
      </c>
      <c r="D15" s="6" t="s">
        <v>41</v>
      </c>
      <c r="E15" s="56">
        <v>8</v>
      </c>
      <c r="F15" s="56">
        <v>8</v>
      </c>
      <c r="G15" s="56">
        <v>8</v>
      </c>
      <c r="H15" s="56">
        <v>9</v>
      </c>
      <c r="I15" s="6">
        <f t="shared" si="0"/>
        <v>8.0499999999999989</v>
      </c>
      <c r="J15" s="43"/>
    </row>
    <row r="16" spans="1:17" x14ac:dyDescent="0.25">
      <c r="A16" s="10">
        <v>45990</v>
      </c>
      <c r="B16" s="11"/>
      <c r="C16" s="6">
        <v>8</v>
      </c>
      <c r="D16" s="6" t="s">
        <v>41</v>
      </c>
      <c r="E16" s="12"/>
      <c r="F16" s="12"/>
      <c r="G16" s="12"/>
      <c r="H16" s="12"/>
      <c r="I16" s="6">
        <f t="shared" si="0"/>
        <v>0</v>
      </c>
      <c r="J16" s="43"/>
    </row>
    <row r="17" spans="1:12" x14ac:dyDescent="0.25">
      <c r="A17" s="10">
        <v>45997</v>
      </c>
      <c r="B17" s="11">
        <v>5</v>
      </c>
      <c r="C17" s="6">
        <v>9</v>
      </c>
      <c r="D17" s="6" t="s">
        <v>41</v>
      </c>
      <c r="E17" s="58">
        <v>8</v>
      </c>
      <c r="F17" s="58">
        <v>8</v>
      </c>
      <c r="G17" s="58">
        <v>8</v>
      </c>
      <c r="H17" s="58">
        <v>10</v>
      </c>
      <c r="I17" s="6">
        <f t="shared" si="0"/>
        <v>8.1</v>
      </c>
      <c r="J17" s="43"/>
    </row>
    <row r="18" spans="1:12" x14ac:dyDescent="0.25">
      <c r="A18" s="10">
        <v>46004</v>
      </c>
      <c r="B18" s="11"/>
      <c r="C18" s="6">
        <v>10</v>
      </c>
      <c r="D18" s="6" t="s">
        <v>41</v>
      </c>
      <c r="E18" s="12"/>
      <c r="F18" s="12"/>
      <c r="G18" s="12"/>
      <c r="H18" s="12"/>
      <c r="I18" s="6">
        <f t="shared" si="0"/>
        <v>0</v>
      </c>
      <c r="J18" s="43"/>
    </row>
    <row r="19" spans="1:12" x14ac:dyDescent="0.25">
      <c r="A19" s="10">
        <v>46011</v>
      </c>
      <c r="B19" s="11">
        <v>5</v>
      </c>
      <c r="C19" s="6">
        <v>11</v>
      </c>
      <c r="D19" s="6" t="s">
        <v>41</v>
      </c>
      <c r="E19" s="12">
        <v>7</v>
      </c>
      <c r="F19" s="12">
        <v>8</v>
      </c>
      <c r="G19" s="12">
        <v>9</v>
      </c>
      <c r="H19" s="12">
        <v>10</v>
      </c>
      <c r="I19" s="6">
        <f t="shared" si="0"/>
        <v>7.6000000000000005</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12"/>
      <c r="F21" s="12"/>
      <c r="G21" s="12"/>
      <c r="H21" s="12"/>
      <c r="I21" s="6">
        <f t="shared" si="0"/>
        <v>0</v>
      </c>
      <c r="J21" s="43"/>
    </row>
    <row r="22" spans="1:12" x14ac:dyDescent="0.25">
      <c r="A22" s="10">
        <v>46046</v>
      </c>
      <c r="B22" s="11">
        <v>5</v>
      </c>
      <c r="C22" s="6">
        <v>13</v>
      </c>
      <c r="D22" s="6">
        <v>1</v>
      </c>
      <c r="E22" s="56">
        <v>7</v>
      </c>
      <c r="F22" s="56">
        <v>6</v>
      </c>
      <c r="G22" s="56">
        <v>9</v>
      </c>
      <c r="H22" s="56">
        <v>5</v>
      </c>
      <c r="I22" s="6">
        <f t="shared" si="0"/>
        <v>6.8500000000000005</v>
      </c>
      <c r="J22" s="43"/>
    </row>
    <row r="23" spans="1:12" x14ac:dyDescent="0.25">
      <c r="A23" s="10">
        <v>46053</v>
      </c>
      <c r="B23" s="11">
        <v>5</v>
      </c>
      <c r="C23" s="6">
        <v>13</v>
      </c>
      <c r="D23" s="6">
        <v>2</v>
      </c>
      <c r="E23" s="12">
        <v>7</v>
      </c>
      <c r="F23" s="12">
        <v>6</v>
      </c>
      <c r="G23" s="12">
        <v>9</v>
      </c>
      <c r="H23" s="12">
        <v>5</v>
      </c>
      <c r="I23" s="6">
        <f t="shared" si="0"/>
        <v>6.8500000000000005</v>
      </c>
      <c r="J23" s="43"/>
    </row>
    <row r="24" spans="1:12" x14ac:dyDescent="0.25">
      <c r="A24" s="10">
        <v>46060</v>
      </c>
      <c r="B24" s="11"/>
      <c r="C24" s="6">
        <v>14</v>
      </c>
      <c r="D24" s="6" t="s">
        <v>41</v>
      </c>
      <c r="E24" s="12"/>
      <c r="F24" s="12"/>
      <c r="G24" s="12"/>
      <c r="H24" s="12"/>
      <c r="I24" s="6">
        <f t="shared" si="0"/>
        <v>0</v>
      </c>
      <c r="J24" s="43"/>
    </row>
    <row r="25" spans="1:12" x14ac:dyDescent="0.25">
      <c r="A25" s="10">
        <v>46067</v>
      </c>
      <c r="B25" s="11"/>
      <c r="C25" s="6">
        <v>15</v>
      </c>
      <c r="D25" s="6">
        <v>1</v>
      </c>
      <c r="E25" s="12"/>
      <c r="F25" s="12"/>
      <c r="G25" s="12"/>
      <c r="H25" s="12"/>
      <c r="I25" s="6">
        <f t="shared" si="0"/>
        <v>0</v>
      </c>
      <c r="J25" s="43"/>
    </row>
    <row r="26" spans="1:12" x14ac:dyDescent="0.25">
      <c r="A26" s="10">
        <v>46074</v>
      </c>
      <c r="B26" s="11"/>
      <c r="C26" s="6">
        <v>15</v>
      </c>
      <c r="D26" s="6">
        <v>2</v>
      </c>
      <c r="E26" s="56"/>
      <c r="F26" s="56"/>
      <c r="G26" s="56"/>
      <c r="H26" s="56"/>
      <c r="I26" s="6">
        <f t="shared" si="0"/>
        <v>0</v>
      </c>
      <c r="J26" s="43"/>
    </row>
    <row r="27" spans="1:12" x14ac:dyDescent="0.25">
      <c r="A27" s="10">
        <v>46081</v>
      </c>
      <c r="B27" s="11"/>
      <c r="C27" s="6">
        <v>16</v>
      </c>
      <c r="D27" s="6">
        <v>1</v>
      </c>
      <c r="E27" s="12"/>
      <c r="F27" s="12"/>
      <c r="G27" s="12"/>
      <c r="H27" s="12"/>
      <c r="I27" s="6">
        <f t="shared" si="0"/>
        <v>0</v>
      </c>
      <c r="J27" s="43"/>
    </row>
    <row r="28" spans="1:12" x14ac:dyDescent="0.25">
      <c r="A28" s="10">
        <v>46088</v>
      </c>
      <c r="B28" s="11"/>
      <c r="C28" s="6">
        <v>16</v>
      </c>
      <c r="D28" s="6">
        <v>2</v>
      </c>
      <c r="E28" s="12"/>
      <c r="F28" s="12"/>
      <c r="G28" s="12"/>
      <c r="H28" s="12"/>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59</v>
      </c>
      <c r="F30" s="13">
        <f>SUM(F10:F28)</f>
        <v>59</v>
      </c>
      <c r="G30" s="13">
        <f>SUM(G10:G28)</f>
        <v>67</v>
      </c>
      <c r="H30" s="13">
        <f>SUM(H10:H28)</f>
        <v>67</v>
      </c>
      <c r="I30" s="14">
        <f>0.6*E30+0.25*F30+0.1*G30+0.05*H30</f>
        <v>60.2</v>
      </c>
      <c r="J30" s="14"/>
    </row>
    <row r="31" spans="1:12" x14ac:dyDescent="0.25">
      <c r="A31" s="1" t="s">
        <v>6</v>
      </c>
      <c r="B31" s="6">
        <f>COUNT(E10:E28)</f>
        <v>8</v>
      </c>
      <c r="C31" s="6"/>
      <c r="E31" s="13">
        <f>$B$31</f>
        <v>8</v>
      </c>
      <c r="F31" s="13">
        <f>$B$31</f>
        <v>8</v>
      </c>
      <c r="G31" s="13">
        <f>$B$31</f>
        <v>8</v>
      </c>
      <c r="H31" s="13">
        <f>$B$31</f>
        <v>8</v>
      </c>
      <c r="I31" s="13"/>
      <c r="J31" s="13"/>
      <c r="L31" s="16"/>
    </row>
    <row r="32" spans="1:12" x14ac:dyDescent="0.25">
      <c r="A32" s="1" t="s">
        <v>5</v>
      </c>
      <c r="C32" s="6"/>
      <c r="E32" s="13">
        <f>+E30/($B$31*10)*'Summary All Grounds'!$G$6</f>
        <v>4.4250000000000007</v>
      </c>
      <c r="F32" s="13">
        <f>+F30/($B$31*10)*'Summary All Grounds'!$H$6</f>
        <v>1.84375</v>
      </c>
      <c r="G32" s="13">
        <f>+G30/($B$31*10)*'Summary All Grounds'!$I$6</f>
        <v>0.83750000000000002</v>
      </c>
      <c r="H32" s="13">
        <f>+H30/($B$31*10)*'Summary All Grounds'!$J$6</f>
        <v>0.41875000000000001</v>
      </c>
      <c r="I32" s="13">
        <f>SUM(E32:H32)</f>
        <v>7.5250000000000012</v>
      </c>
      <c r="J32" s="13"/>
    </row>
    <row r="33" spans="1:12" x14ac:dyDescent="0.25">
      <c r="A33" s="6"/>
      <c r="B33" s="10"/>
      <c r="C33" s="6"/>
      <c r="E33" s="13"/>
      <c r="F33" s="13"/>
      <c r="G33" s="13"/>
      <c r="H33" s="13"/>
      <c r="I33" s="13"/>
      <c r="J33" s="13"/>
    </row>
    <row r="34" spans="1:12" x14ac:dyDescent="0.25">
      <c r="A34" s="6"/>
      <c r="B34" s="10"/>
      <c r="C34" s="6"/>
      <c r="E34" s="6" t="s">
        <v>14</v>
      </c>
      <c r="I34" s="13">
        <f>+I30/B31</f>
        <v>7.5250000000000004</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I24" sqref="I24"/>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4" bottom="0.98425196850393704" header="0.51181102362204722" footer="0.51181102362204722"/>
  <pageSetup paperSize="9" orientation="landscape" r:id="rId2"/>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1"/>
  <dimension ref="A1:Q38"/>
  <sheetViews>
    <sheetView zoomScaleNormal="100" workbookViewId="0">
      <pane ySplit="6" topLeftCell="A7" activePane="bottomLeft" state="frozen"/>
      <selection pane="bottomLeft" activeCell="J21" sqref="J21"/>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64</v>
      </c>
      <c r="C2" s="47"/>
      <c r="D2" s="47"/>
      <c r="E2" s="47"/>
      <c r="F2" s="82" t="s">
        <v>28</v>
      </c>
      <c r="G2" s="82"/>
      <c r="H2" s="48">
        <f>+I34</f>
        <v>7.6714285714285717</v>
      </c>
      <c r="I2" s="46"/>
      <c r="J2" s="42"/>
    </row>
    <row r="3" spans="1:17" x14ac:dyDescent="0.25">
      <c r="A3" s="46" t="s">
        <v>29</v>
      </c>
      <c r="B3" s="46" t="s">
        <v>115</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12"/>
      <c r="F7" s="12"/>
      <c r="G7" s="12"/>
      <c r="H7" s="12"/>
      <c r="I7" s="6">
        <f t="shared" ref="I7:I28" si="0">0.6*E7+0.25*F7+0.1*G7+0.05*H7</f>
        <v>0</v>
      </c>
      <c r="J7" s="43"/>
      <c r="O7" s="11"/>
    </row>
    <row r="8" spans="1:17" x14ac:dyDescent="0.25">
      <c r="A8" s="10">
        <v>45934</v>
      </c>
      <c r="B8" s="11"/>
      <c r="C8" s="6">
        <v>2</v>
      </c>
      <c r="D8" s="6" t="s">
        <v>41</v>
      </c>
      <c r="E8" s="12"/>
      <c r="F8" s="12"/>
      <c r="G8" s="12"/>
      <c r="H8" s="12"/>
      <c r="I8" s="6">
        <f t="shared" si="0"/>
        <v>0</v>
      </c>
      <c r="J8" s="43"/>
      <c r="O8" s="11"/>
    </row>
    <row r="9" spans="1:17" x14ac:dyDescent="0.25">
      <c r="A9" s="10">
        <v>45941</v>
      </c>
      <c r="B9" s="11"/>
      <c r="C9" s="6">
        <v>3</v>
      </c>
      <c r="D9" s="6" t="s">
        <v>41</v>
      </c>
      <c r="E9" s="56"/>
      <c r="F9" s="56"/>
      <c r="G9" s="56"/>
      <c r="H9" s="56"/>
      <c r="I9" s="6">
        <f t="shared" si="0"/>
        <v>0</v>
      </c>
      <c r="J9" s="43"/>
      <c r="O9" s="11"/>
    </row>
    <row r="10" spans="1:17" x14ac:dyDescent="0.25">
      <c r="A10" s="10">
        <v>45948</v>
      </c>
      <c r="B10" s="11">
        <v>5</v>
      </c>
      <c r="C10" s="6">
        <v>4</v>
      </c>
      <c r="D10" s="6">
        <v>1</v>
      </c>
      <c r="E10" s="12">
        <v>9</v>
      </c>
      <c r="F10" s="12">
        <v>9</v>
      </c>
      <c r="G10" s="12">
        <v>9</v>
      </c>
      <c r="H10" s="12">
        <v>7</v>
      </c>
      <c r="I10" s="6">
        <f t="shared" si="0"/>
        <v>8.8999999999999986</v>
      </c>
      <c r="J10" s="43"/>
      <c r="N10" s="10"/>
      <c r="O10" s="11"/>
      <c r="P10" s="6"/>
      <c r="Q10" s="6"/>
    </row>
    <row r="11" spans="1:17" x14ac:dyDescent="0.25">
      <c r="A11" s="10">
        <v>45955</v>
      </c>
      <c r="B11" s="11">
        <v>5</v>
      </c>
      <c r="C11" s="6">
        <v>4</v>
      </c>
      <c r="D11" s="6">
        <v>2</v>
      </c>
      <c r="E11" s="12">
        <v>7</v>
      </c>
      <c r="F11" s="12">
        <v>7</v>
      </c>
      <c r="G11" s="12">
        <v>9</v>
      </c>
      <c r="H11" s="12">
        <v>7</v>
      </c>
      <c r="I11" s="6">
        <f t="shared" si="0"/>
        <v>7.2</v>
      </c>
      <c r="J11" s="43"/>
    </row>
    <row r="12" spans="1:17" x14ac:dyDescent="0.25">
      <c r="A12" s="10">
        <v>45962</v>
      </c>
      <c r="B12" s="11"/>
      <c r="C12" s="6">
        <v>5</v>
      </c>
      <c r="D12" s="6" t="s">
        <v>41</v>
      </c>
      <c r="E12" s="56"/>
      <c r="F12" s="56"/>
      <c r="G12" s="56"/>
      <c r="H12" s="56"/>
      <c r="I12" s="6">
        <f t="shared" si="0"/>
        <v>0</v>
      </c>
      <c r="J12" s="43"/>
    </row>
    <row r="13" spans="1:17" x14ac:dyDescent="0.25">
      <c r="A13" s="10">
        <v>45969</v>
      </c>
      <c r="B13" s="11">
        <v>5</v>
      </c>
      <c r="C13" s="6">
        <v>6</v>
      </c>
      <c r="D13" s="6">
        <v>1</v>
      </c>
      <c r="E13" s="56">
        <v>8</v>
      </c>
      <c r="F13" s="56">
        <v>8</v>
      </c>
      <c r="G13" s="56">
        <v>8</v>
      </c>
      <c r="H13" s="56">
        <v>5</v>
      </c>
      <c r="I13" s="6">
        <f t="shared" si="0"/>
        <v>7.85</v>
      </c>
      <c r="J13" s="43"/>
    </row>
    <row r="14" spans="1:17" x14ac:dyDescent="0.25">
      <c r="A14" s="10">
        <v>45976</v>
      </c>
      <c r="B14" s="11">
        <v>5</v>
      </c>
      <c r="C14" s="6">
        <v>6</v>
      </c>
      <c r="D14" s="6">
        <v>2</v>
      </c>
      <c r="E14" s="56">
        <v>7</v>
      </c>
      <c r="F14" s="56">
        <v>8</v>
      </c>
      <c r="G14" s="56">
        <v>8</v>
      </c>
      <c r="H14" s="56">
        <v>10</v>
      </c>
      <c r="I14" s="6">
        <f t="shared" si="0"/>
        <v>7.5</v>
      </c>
      <c r="J14" s="43"/>
    </row>
    <row r="15" spans="1:17" x14ac:dyDescent="0.25">
      <c r="A15" s="10">
        <v>45983</v>
      </c>
      <c r="B15" s="11"/>
      <c r="C15" s="6">
        <v>7</v>
      </c>
      <c r="D15" s="6" t="s">
        <v>41</v>
      </c>
      <c r="E15" s="12"/>
      <c r="F15" s="12"/>
      <c r="G15" s="12"/>
      <c r="H15" s="12"/>
      <c r="I15" s="6">
        <f t="shared" si="0"/>
        <v>0</v>
      </c>
      <c r="J15" s="43"/>
    </row>
    <row r="16" spans="1:17" x14ac:dyDescent="0.25">
      <c r="A16" s="10">
        <v>45990</v>
      </c>
      <c r="B16" s="11">
        <v>5</v>
      </c>
      <c r="C16" s="6">
        <v>8</v>
      </c>
      <c r="D16" s="6" t="s">
        <v>41</v>
      </c>
      <c r="E16" s="56">
        <v>8</v>
      </c>
      <c r="F16" s="56">
        <v>8</v>
      </c>
      <c r="G16" s="56">
        <v>7</v>
      </c>
      <c r="H16" s="56">
        <v>5</v>
      </c>
      <c r="I16" s="6">
        <f t="shared" si="0"/>
        <v>7.75</v>
      </c>
      <c r="J16" s="43"/>
    </row>
    <row r="17" spans="1:12" x14ac:dyDescent="0.25">
      <c r="A17" s="10">
        <v>45997</v>
      </c>
      <c r="B17" s="11">
        <v>5</v>
      </c>
      <c r="C17" s="6">
        <v>9</v>
      </c>
      <c r="D17" s="6" t="s">
        <v>41</v>
      </c>
      <c r="E17" s="12">
        <v>6</v>
      </c>
      <c r="F17" s="12">
        <v>6</v>
      </c>
      <c r="G17" s="12">
        <v>8</v>
      </c>
      <c r="H17" s="12">
        <v>6</v>
      </c>
      <c r="I17" s="6">
        <f t="shared" si="0"/>
        <v>6.1999999999999993</v>
      </c>
      <c r="J17" s="43"/>
    </row>
    <row r="18" spans="1:12" x14ac:dyDescent="0.25">
      <c r="A18" s="10">
        <v>46004</v>
      </c>
      <c r="B18" s="11"/>
      <c r="C18" s="6">
        <v>10</v>
      </c>
      <c r="D18" s="6" t="s">
        <v>41</v>
      </c>
      <c r="E18" s="58"/>
      <c r="F18" s="58"/>
      <c r="G18" s="58"/>
      <c r="H18" s="58"/>
      <c r="I18" s="6">
        <f t="shared" si="0"/>
        <v>0</v>
      </c>
      <c r="J18" s="43"/>
    </row>
    <row r="19" spans="1:12" x14ac:dyDescent="0.25">
      <c r="A19" s="10">
        <v>46011</v>
      </c>
      <c r="B19" s="11"/>
      <c r="C19" s="6">
        <v>11</v>
      </c>
      <c r="D19" s="6" t="s">
        <v>41</v>
      </c>
      <c r="E19" s="12"/>
      <c r="F19" s="12"/>
      <c r="G19" s="12"/>
      <c r="H19" s="12"/>
      <c r="I19" s="6">
        <f t="shared" si="0"/>
        <v>0</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56">
        <v>9</v>
      </c>
      <c r="F21" s="56">
        <v>7</v>
      </c>
      <c r="G21" s="56">
        <v>9</v>
      </c>
      <c r="H21" s="56">
        <v>5</v>
      </c>
      <c r="I21" s="6">
        <f t="shared" si="0"/>
        <v>8.2999999999999989</v>
      </c>
      <c r="J21" s="43"/>
    </row>
    <row r="22" spans="1:12" x14ac:dyDescent="0.25">
      <c r="A22" s="10">
        <v>46046</v>
      </c>
      <c r="B22" s="11"/>
      <c r="C22" s="6">
        <v>13</v>
      </c>
      <c r="D22" s="6">
        <v>1</v>
      </c>
      <c r="E22" s="12"/>
      <c r="F22" s="12"/>
      <c r="G22" s="12"/>
      <c r="H22" s="12"/>
      <c r="I22" s="6">
        <f t="shared" si="0"/>
        <v>0</v>
      </c>
      <c r="J22" s="43"/>
    </row>
    <row r="23" spans="1:12" x14ac:dyDescent="0.25">
      <c r="A23" s="10">
        <v>46053</v>
      </c>
      <c r="B23" s="11"/>
      <c r="C23" s="6">
        <v>13</v>
      </c>
      <c r="D23" s="6">
        <v>2</v>
      </c>
      <c r="E23" s="12"/>
      <c r="F23" s="12"/>
      <c r="G23" s="12"/>
      <c r="H23" s="12"/>
      <c r="I23" s="6">
        <f t="shared" si="0"/>
        <v>0</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12"/>
      <c r="F25" s="12"/>
      <c r="G25" s="12"/>
      <c r="H25" s="12"/>
      <c r="I25" s="6">
        <f t="shared" si="0"/>
        <v>0</v>
      </c>
      <c r="J25" s="43"/>
    </row>
    <row r="26" spans="1:12" x14ac:dyDescent="0.25">
      <c r="A26" s="10">
        <v>46074</v>
      </c>
      <c r="B26" s="11"/>
      <c r="C26" s="6">
        <v>15</v>
      </c>
      <c r="D26" s="6">
        <v>2</v>
      </c>
      <c r="E26" s="56"/>
      <c r="F26" s="56"/>
      <c r="G26" s="56"/>
      <c r="H26" s="56"/>
      <c r="I26" s="6">
        <f t="shared" si="0"/>
        <v>0</v>
      </c>
      <c r="J26" s="43"/>
    </row>
    <row r="27" spans="1:12" x14ac:dyDescent="0.25">
      <c r="A27" s="10">
        <v>46081</v>
      </c>
      <c r="B27" s="11"/>
      <c r="C27" s="6">
        <v>16</v>
      </c>
      <c r="D27" s="6">
        <v>1</v>
      </c>
      <c r="E27" s="12"/>
      <c r="F27" s="12"/>
      <c r="G27" s="12"/>
      <c r="H27" s="12"/>
      <c r="I27" s="6">
        <f t="shared" si="0"/>
        <v>0</v>
      </c>
      <c r="J27" s="43"/>
    </row>
    <row r="28" spans="1:12" x14ac:dyDescent="0.25">
      <c r="A28" s="10">
        <v>46088</v>
      </c>
      <c r="B28" s="11"/>
      <c r="C28" s="6">
        <v>16</v>
      </c>
      <c r="D28" s="6">
        <v>2</v>
      </c>
      <c r="E28" s="12"/>
      <c r="F28" s="12"/>
      <c r="G28" s="12"/>
      <c r="H28" s="12"/>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54</v>
      </c>
      <c r="F30" s="13">
        <f>SUM(F10:F28)</f>
        <v>53</v>
      </c>
      <c r="G30" s="13">
        <f>SUM(G10:G28)</f>
        <v>58</v>
      </c>
      <c r="H30" s="13">
        <f>SUM(H10:H28)</f>
        <v>45</v>
      </c>
      <c r="I30" s="14">
        <f>0.6*E30+0.25*F30+0.1*G30+0.05*H30</f>
        <v>53.7</v>
      </c>
      <c r="J30" s="14"/>
    </row>
    <row r="31" spans="1:12" x14ac:dyDescent="0.25">
      <c r="A31" s="1" t="s">
        <v>6</v>
      </c>
      <c r="B31" s="6">
        <f>COUNT(E10:E28)</f>
        <v>7</v>
      </c>
      <c r="C31" s="6"/>
      <c r="E31" s="13">
        <f>$B$31</f>
        <v>7</v>
      </c>
      <c r="F31" s="13">
        <f>$B$31</f>
        <v>7</v>
      </c>
      <c r="G31" s="13">
        <f>$B$31</f>
        <v>7</v>
      </c>
      <c r="H31" s="13">
        <f>$B$31</f>
        <v>7</v>
      </c>
      <c r="I31" s="13"/>
      <c r="J31" s="13"/>
      <c r="L31" s="16"/>
    </row>
    <row r="32" spans="1:12" x14ac:dyDescent="0.25">
      <c r="A32" s="1" t="s">
        <v>5</v>
      </c>
      <c r="C32" s="6"/>
      <c r="E32" s="13">
        <f>+E30/($B$31*10)*'Summary All Grounds'!$G$6</f>
        <v>4.628571428571429</v>
      </c>
      <c r="F32" s="13">
        <f>+F30/($B$31*10)*'Summary All Grounds'!$H$6</f>
        <v>1.8928571428571428</v>
      </c>
      <c r="G32" s="13">
        <f>+G30/($B$31*10)*'Summary All Grounds'!$I$6</f>
        <v>0.82857142857142863</v>
      </c>
      <c r="H32" s="13">
        <f>+H30/($B$31*10)*'Summary All Grounds'!$J$6</f>
        <v>0.32142857142857145</v>
      </c>
      <c r="I32" s="13">
        <f>SUM(E32:H32)</f>
        <v>7.6714285714285717</v>
      </c>
      <c r="J32" s="13"/>
    </row>
    <row r="33" spans="1:12" x14ac:dyDescent="0.25">
      <c r="A33" s="6"/>
      <c r="B33" s="10"/>
      <c r="C33" s="6"/>
      <c r="E33" s="13"/>
      <c r="F33" s="13"/>
      <c r="G33" s="13"/>
      <c r="H33" s="13"/>
      <c r="I33" s="13"/>
      <c r="J33" s="13"/>
    </row>
    <row r="34" spans="1:12" x14ac:dyDescent="0.25">
      <c r="A34" s="6"/>
      <c r="B34" s="10"/>
      <c r="C34" s="6"/>
      <c r="E34" s="6" t="s">
        <v>14</v>
      </c>
      <c r="I34" s="13">
        <f>+I30/B31</f>
        <v>7.6714285714285717</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H18" sqref="H18"/>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6" bottom="0.98425196850393704" header="0.51181102362204722" footer="0.51181102362204722"/>
  <pageSetup paperSize="9" orientation="landscape" r:id="rId2"/>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45</v>
      </c>
      <c r="C2" s="47"/>
      <c r="D2" s="47"/>
      <c r="E2" s="47"/>
      <c r="F2" s="82" t="s">
        <v>28</v>
      </c>
      <c r="G2" s="82"/>
      <c r="H2" s="48">
        <f>+I34</f>
        <v>8.1076923076923073</v>
      </c>
      <c r="I2" s="46"/>
      <c r="J2" s="42"/>
    </row>
    <row r="3" spans="1:17" x14ac:dyDescent="0.25">
      <c r="A3" s="46" t="s">
        <v>29</v>
      </c>
      <c r="B3" s="46" t="s">
        <v>116</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49</v>
      </c>
      <c r="E7" s="56">
        <v>8</v>
      </c>
      <c r="F7" s="56">
        <v>8</v>
      </c>
      <c r="G7" s="56">
        <v>8</v>
      </c>
      <c r="H7" s="56">
        <v>10</v>
      </c>
      <c r="I7" s="6">
        <f t="shared" ref="I7:I9" si="0">0.6*E7+0.25*F7+0.1*G7+0.05*H7</f>
        <v>8.1</v>
      </c>
      <c r="J7" s="43"/>
      <c r="O7" s="11"/>
    </row>
    <row r="8" spans="1:17" x14ac:dyDescent="0.25">
      <c r="A8" s="10">
        <v>45934</v>
      </c>
      <c r="B8" s="11" t="s">
        <v>132</v>
      </c>
      <c r="C8" s="6">
        <v>2</v>
      </c>
      <c r="D8" s="6" t="s">
        <v>41</v>
      </c>
      <c r="E8" s="56">
        <v>7</v>
      </c>
      <c r="F8" s="56">
        <v>8</v>
      </c>
      <c r="G8" s="56">
        <v>9</v>
      </c>
      <c r="H8" s="56">
        <v>5</v>
      </c>
      <c r="I8" s="6">
        <f t="shared" si="0"/>
        <v>7.3500000000000005</v>
      </c>
      <c r="J8" s="43"/>
      <c r="O8" s="11"/>
    </row>
    <row r="9" spans="1:17" x14ac:dyDescent="0.25">
      <c r="A9" s="10">
        <v>45941</v>
      </c>
      <c r="B9" s="11">
        <v>4</v>
      </c>
      <c r="C9" s="6">
        <v>3</v>
      </c>
      <c r="D9" s="6" t="s">
        <v>41</v>
      </c>
      <c r="E9" s="56">
        <v>8</v>
      </c>
      <c r="F9" s="56">
        <v>8</v>
      </c>
      <c r="G9" s="56">
        <v>8</v>
      </c>
      <c r="H9" s="56">
        <v>6</v>
      </c>
      <c r="I9" s="6">
        <f t="shared" si="0"/>
        <v>7.8999999999999995</v>
      </c>
      <c r="J9" s="43"/>
      <c r="O9" s="11"/>
    </row>
    <row r="10" spans="1:17" x14ac:dyDescent="0.25">
      <c r="A10" s="10">
        <v>45948</v>
      </c>
      <c r="B10" s="11">
        <v>3</v>
      </c>
      <c r="C10" s="6">
        <v>4</v>
      </c>
      <c r="D10" s="6">
        <v>1</v>
      </c>
      <c r="E10" s="56">
        <v>8</v>
      </c>
      <c r="F10" s="56">
        <v>9</v>
      </c>
      <c r="G10" s="56">
        <v>10</v>
      </c>
      <c r="H10" s="56">
        <v>5</v>
      </c>
      <c r="I10" s="6">
        <f t="shared" ref="I10:I28" si="1">0.6*E10+0.25*F10+0.1*G10+0.05*H10</f>
        <v>8.3000000000000007</v>
      </c>
      <c r="J10" s="43"/>
      <c r="N10" s="10"/>
      <c r="O10" s="11"/>
      <c r="P10" s="6"/>
      <c r="Q10" s="6"/>
    </row>
    <row r="11" spans="1:17" x14ac:dyDescent="0.25">
      <c r="A11" s="10">
        <v>45955</v>
      </c>
      <c r="B11" s="11">
        <v>3</v>
      </c>
      <c r="C11" s="6">
        <v>4</v>
      </c>
      <c r="D11" s="6">
        <v>2</v>
      </c>
      <c r="E11" s="56">
        <v>8</v>
      </c>
      <c r="F11" s="56">
        <v>8</v>
      </c>
      <c r="G11" s="56">
        <v>10</v>
      </c>
      <c r="H11" s="56">
        <v>5</v>
      </c>
      <c r="I11" s="6">
        <f t="shared" si="1"/>
        <v>8.0500000000000007</v>
      </c>
      <c r="J11" s="43"/>
    </row>
    <row r="12" spans="1:17" x14ac:dyDescent="0.25">
      <c r="A12" s="10">
        <v>45962</v>
      </c>
      <c r="B12" s="11">
        <v>4</v>
      </c>
      <c r="C12" s="6">
        <v>5</v>
      </c>
      <c r="D12" s="6" t="s">
        <v>41</v>
      </c>
      <c r="E12" s="56">
        <v>9</v>
      </c>
      <c r="F12" s="56">
        <v>9</v>
      </c>
      <c r="G12" s="56">
        <v>9</v>
      </c>
      <c r="H12" s="56">
        <v>5</v>
      </c>
      <c r="I12" s="6">
        <f t="shared" si="1"/>
        <v>8.7999999999999989</v>
      </c>
      <c r="J12" s="43"/>
    </row>
    <row r="13" spans="1:17" x14ac:dyDescent="0.25">
      <c r="A13" s="10">
        <v>45969</v>
      </c>
      <c r="B13" s="11">
        <v>3</v>
      </c>
      <c r="C13" s="6">
        <v>6</v>
      </c>
      <c r="D13" s="6">
        <v>1</v>
      </c>
      <c r="E13" s="56">
        <v>8</v>
      </c>
      <c r="F13" s="56">
        <v>8</v>
      </c>
      <c r="G13" s="56">
        <v>8</v>
      </c>
      <c r="H13" s="56">
        <v>5</v>
      </c>
      <c r="I13" s="6">
        <f t="shared" si="1"/>
        <v>7.85</v>
      </c>
      <c r="J13" s="43"/>
    </row>
    <row r="14" spans="1:17" x14ac:dyDescent="0.25">
      <c r="A14" s="10">
        <v>45976</v>
      </c>
      <c r="B14" s="11">
        <v>3</v>
      </c>
      <c r="C14" s="6">
        <v>6</v>
      </c>
      <c r="D14" s="6">
        <v>2</v>
      </c>
      <c r="E14" s="56">
        <v>8</v>
      </c>
      <c r="F14" s="56">
        <v>8</v>
      </c>
      <c r="G14" s="56">
        <v>8</v>
      </c>
      <c r="H14" s="56">
        <v>5</v>
      </c>
      <c r="I14" s="6">
        <f t="shared" si="1"/>
        <v>7.85</v>
      </c>
      <c r="J14" s="43"/>
    </row>
    <row r="15" spans="1:17" x14ac:dyDescent="0.25">
      <c r="A15" s="10">
        <v>45983</v>
      </c>
      <c r="B15" s="11">
        <v>4</v>
      </c>
      <c r="C15" s="6">
        <v>7</v>
      </c>
      <c r="D15" s="6" t="s">
        <v>41</v>
      </c>
      <c r="E15" s="56">
        <v>6</v>
      </c>
      <c r="F15" s="56">
        <v>8</v>
      </c>
      <c r="G15" s="56">
        <v>9</v>
      </c>
      <c r="H15" s="56">
        <v>5</v>
      </c>
      <c r="I15" s="6">
        <f t="shared" si="1"/>
        <v>6.75</v>
      </c>
      <c r="J15" s="43"/>
    </row>
    <row r="16" spans="1:17" x14ac:dyDescent="0.25">
      <c r="A16" s="10">
        <v>45990</v>
      </c>
      <c r="B16" s="11">
        <v>3</v>
      </c>
      <c r="C16" s="6">
        <v>8</v>
      </c>
      <c r="D16" s="6" t="s">
        <v>41</v>
      </c>
      <c r="E16" s="57">
        <v>8</v>
      </c>
      <c r="F16" s="57">
        <v>8</v>
      </c>
      <c r="G16" s="57">
        <v>8</v>
      </c>
      <c r="H16" s="57">
        <v>10</v>
      </c>
      <c r="I16" s="6">
        <f t="shared" si="1"/>
        <v>8.1</v>
      </c>
      <c r="J16" s="43"/>
    </row>
    <row r="17" spans="1:12" x14ac:dyDescent="0.25">
      <c r="A17" s="10">
        <v>45997</v>
      </c>
      <c r="B17" s="11">
        <v>3</v>
      </c>
      <c r="C17" s="6">
        <v>9</v>
      </c>
      <c r="D17" s="6" t="s">
        <v>41</v>
      </c>
      <c r="E17" s="57">
        <v>10</v>
      </c>
      <c r="F17" s="57">
        <v>10</v>
      </c>
      <c r="G17" s="57">
        <v>10</v>
      </c>
      <c r="H17" s="57">
        <v>5</v>
      </c>
      <c r="I17" s="6">
        <f t="shared" si="1"/>
        <v>9.75</v>
      </c>
      <c r="J17" s="43"/>
    </row>
    <row r="18" spans="1:12" x14ac:dyDescent="0.25">
      <c r="A18" s="10">
        <v>46004</v>
      </c>
      <c r="B18" s="11">
        <v>4</v>
      </c>
      <c r="C18" s="6">
        <v>10</v>
      </c>
      <c r="D18" s="6" t="s">
        <v>41</v>
      </c>
      <c r="E18" s="58">
        <v>8</v>
      </c>
      <c r="F18" s="58">
        <v>8</v>
      </c>
      <c r="G18" s="58">
        <v>8</v>
      </c>
      <c r="H18" s="58">
        <v>5</v>
      </c>
      <c r="I18" s="6">
        <f t="shared" si="1"/>
        <v>7.85</v>
      </c>
      <c r="J18" s="43"/>
    </row>
    <row r="19" spans="1:12" x14ac:dyDescent="0.25">
      <c r="A19" s="10">
        <v>46011</v>
      </c>
      <c r="B19" s="11">
        <v>4</v>
      </c>
      <c r="C19" s="6">
        <v>11</v>
      </c>
      <c r="D19" s="6" t="s">
        <v>41</v>
      </c>
      <c r="E19" s="58">
        <v>9</v>
      </c>
      <c r="F19" s="58">
        <v>9</v>
      </c>
      <c r="G19" s="58">
        <v>9</v>
      </c>
      <c r="H19" s="58">
        <v>5</v>
      </c>
      <c r="I19" s="6">
        <f t="shared" si="1"/>
        <v>8.7999999999999989</v>
      </c>
      <c r="J19" s="43"/>
    </row>
    <row r="20" spans="1:12" x14ac:dyDescent="0.25">
      <c r="A20" s="10">
        <v>46032</v>
      </c>
      <c r="B20" s="11"/>
      <c r="C20" s="6"/>
      <c r="E20" s="65" t="s">
        <v>138</v>
      </c>
      <c r="F20" s="65" t="s">
        <v>138</v>
      </c>
      <c r="G20" s="65" t="s">
        <v>138</v>
      </c>
      <c r="H20" s="65" t="s">
        <v>138</v>
      </c>
      <c r="J20" s="43" t="s">
        <v>150</v>
      </c>
    </row>
    <row r="21" spans="1:12" x14ac:dyDescent="0.25">
      <c r="A21" s="10">
        <v>46039</v>
      </c>
      <c r="B21" s="11">
        <v>3</v>
      </c>
      <c r="C21" s="6">
        <v>12</v>
      </c>
      <c r="D21" s="6" t="s">
        <v>41</v>
      </c>
      <c r="E21" s="56">
        <v>8</v>
      </c>
      <c r="F21" s="56">
        <v>9</v>
      </c>
      <c r="G21" s="56">
        <v>10</v>
      </c>
      <c r="H21" s="56">
        <v>10</v>
      </c>
      <c r="I21" s="6">
        <f t="shared" si="1"/>
        <v>8.5500000000000007</v>
      </c>
      <c r="J21" s="43"/>
    </row>
    <row r="22" spans="1:12" x14ac:dyDescent="0.25">
      <c r="A22" s="10">
        <v>46046</v>
      </c>
      <c r="B22" s="11">
        <v>4</v>
      </c>
      <c r="C22" s="6">
        <v>13</v>
      </c>
      <c r="D22" s="6">
        <v>1</v>
      </c>
      <c r="E22" s="56">
        <v>7</v>
      </c>
      <c r="F22" s="56">
        <v>8</v>
      </c>
      <c r="G22" s="56">
        <v>8</v>
      </c>
      <c r="H22" s="56">
        <v>5</v>
      </c>
      <c r="I22" s="6">
        <f t="shared" si="1"/>
        <v>7.25</v>
      </c>
      <c r="J22" s="43"/>
    </row>
    <row r="23" spans="1:12" x14ac:dyDescent="0.25">
      <c r="A23" s="10">
        <v>46053</v>
      </c>
      <c r="B23" s="11">
        <v>4</v>
      </c>
      <c r="C23" s="6">
        <v>13</v>
      </c>
      <c r="D23" s="6">
        <v>2</v>
      </c>
      <c r="E23" s="56">
        <v>7</v>
      </c>
      <c r="F23" s="56">
        <v>8</v>
      </c>
      <c r="G23" s="56">
        <v>8</v>
      </c>
      <c r="H23" s="56">
        <v>10</v>
      </c>
      <c r="I23" s="6">
        <f t="shared" si="1"/>
        <v>7.5</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104</v>
      </c>
      <c r="F30" s="13">
        <f>SUM(F10:F28)</f>
        <v>110</v>
      </c>
      <c r="G30" s="13">
        <f>SUM(G10:G28)</f>
        <v>115</v>
      </c>
      <c r="H30" s="13">
        <f>SUM(H10:H28)</f>
        <v>80</v>
      </c>
      <c r="I30" s="14">
        <f>0.6*E30+0.25*F30+0.1*G30+0.05*H30</f>
        <v>105.4</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4.8000000000000007</v>
      </c>
      <c r="F32" s="13">
        <f>+F30/($B$31*10)*'Summary All Grounds'!$H$6</f>
        <v>2.1153846153846154</v>
      </c>
      <c r="G32" s="13">
        <f>+G30/($B$31*10)*'Summary All Grounds'!$I$6</f>
        <v>0.88461538461538458</v>
      </c>
      <c r="H32" s="13">
        <f>+H30/($B$31*10)*'Summary All Grounds'!$J$6</f>
        <v>0.30769230769230771</v>
      </c>
      <c r="I32" s="13">
        <f>SUM(E32:H32)</f>
        <v>8.1076923076923091</v>
      </c>
      <c r="J32" s="13"/>
    </row>
    <row r="33" spans="1:12" x14ac:dyDescent="0.25">
      <c r="A33" s="6"/>
      <c r="B33" s="10"/>
      <c r="C33" s="6"/>
      <c r="E33" s="13"/>
      <c r="F33" s="13"/>
      <c r="G33" s="13"/>
      <c r="H33" s="13"/>
      <c r="I33" s="13"/>
      <c r="J33" s="13"/>
    </row>
    <row r="34" spans="1:12" x14ac:dyDescent="0.25">
      <c r="A34" s="6"/>
      <c r="B34" s="10"/>
      <c r="C34" s="6"/>
      <c r="E34" s="6" t="s">
        <v>14</v>
      </c>
      <c r="I34" s="13">
        <f>+I30/B31</f>
        <v>8.1076923076923073</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fitToPage="1" showRuler="0">
      <pane ySplit="4" topLeftCell="A5" activePane="bottomLeft" state="frozen"/>
      <selection pane="bottomLeft" activeCell="F21" sqref="F21:L21"/>
      <pageMargins left="0" right="0" top="0" bottom="0" header="0" footer="0"/>
      <pageSetup scale="98" orientation="landscape" horizontalDpi="360" r:id="rId1"/>
      <headerFooter alignWithMargins="0"/>
    </customSheetView>
  </customSheetViews>
  <mergeCells count="1">
    <mergeCell ref="F2:G2"/>
  </mergeCells>
  <phoneticPr fontId="0" type="noConversion"/>
  <pageMargins left="0.19685039370078741" right="0.19685039370078741" top="0.22" bottom="0.17" header="0.51181102362204722" footer="0.51181102362204722"/>
  <pageSetup paperSize="9" orientation="landscape" r:id="rId2"/>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7"/>
  <dimension ref="A1:M55"/>
  <sheetViews>
    <sheetView zoomScaleNormal="100" workbookViewId="0">
      <pane ySplit="4" topLeftCell="A5" activePane="bottomLeft" state="frozen"/>
      <selection activeCell="B19" sqref="B19"/>
      <selection pane="bottomLeft" activeCell="J23" sqref="J23"/>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80</v>
      </c>
      <c r="C2" s="19"/>
      <c r="D2" s="19"/>
      <c r="E2" s="17" t="s">
        <v>46</v>
      </c>
      <c r="F2" s="17"/>
      <c r="G2" s="21">
        <f>+SUM(I10:I27)</f>
        <v>100.44999999999999</v>
      </c>
      <c r="H2" s="17"/>
      <c r="I2" s="20"/>
    </row>
    <row r="3" spans="1:10" x14ac:dyDescent="0.25">
      <c r="A3" s="17" t="s">
        <v>29</v>
      </c>
      <c r="B3" s="17" t="s">
        <v>117</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56"/>
      <c r="F7" s="56"/>
      <c r="G7" s="56"/>
      <c r="H7" s="56"/>
      <c r="I7" s="6">
        <f t="shared" ref="I7:I29" si="0">0.6*E7+0.25*F7+0.1*G7+0.05*H7</f>
        <v>0</v>
      </c>
      <c r="J7" s="43"/>
    </row>
    <row r="8" spans="1:10" x14ac:dyDescent="0.25">
      <c r="A8" s="10">
        <v>45934</v>
      </c>
      <c r="B8" s="11"/>
      <c r="C8" s="6">
        <v>2</v>
      </c>
      <c r="D8" s="6" t="s">
        <v>41</v>
      </c>
      <c r="E8" s="56"/>
      <c r="F8" s="56"/>
      <c r="G8" s="56"/>
      <c r="H8" s="56"/>
      <c r="I8" s="6">
        <f t="shared" si="0"/>
        <v>0</v>
      </c>
      <c r="J8" s="43"/>
    </row>
    <row r="9" spans="1:10" x14ac:dyDescent="0.25">
      <c r="A9" s="10">
        <v>45941</v>
      </c>
      <c r="B9" s="11">
        <v>1</v>
      </c>
      <c r="C9" s="6">
        <v>3</v>
      </c>
      <c r="D9" s="6" t="s">
        <v>41</v>
      </c>
      <c r="E9" s="56">
        <v>7</v>
      </c>
      <c r="F9" s="56">
        <v>9</v>
      </c>
      <c r="G9" s="56">
        <v>10</v>
      </c>
      <c r="H9" s="56">
        <v>10</v>
      </c>
      <c r="I9" s="6">
        <f t="shared" si="0"/>
        <v>7.95</v>
      </c>
      <c r="J9" s="43"/>
    </row>
    <row r="10" spans="1:10" x14ac:dyDescent="0.25">
      <c r="A10" s="10">
        <v>45948</v>
      </c>
      <c r="B10" s="11">
        <v>1</v>
      </c>
      <c r="C10" s="6">
        <v>4</v>
      </c>
      <c r="D10" s="6">
        <v>1</v>
      </c>
      <c r="E10" s="56">
        <v>7</v>
      </c>
      <c r="F10" s="56">
        <v>7</v>
      </c>
      <c r="G10" s="56">
        <v>10</v>
      </c>
      <c r="H10" s="56">
        <v>10</v>
      </c>
      <c r="I10" s="6">
        <f t="shared" si="0"/>
        <v>7.45</v>
      </c>
      <c r="J10" s="43" t="s">
        <v>48</v>
      </c>
    </row>
    <row r="11" spans="1:10" x14ac:dyDescent="0.25">
      <c r="A11" s="10">
        <v>45955</v>
      </c>
      <c r="B11" s="11">
        <v>1</v>
      </c>
      <c r="C11" s="6">
        <v>4</v>
      </c>
      <c r="D11" s="6">
        <v>2</v>
      </c>
      <c r="E11" s="56">
        <v>8</v>
      </c>
      <c r="F11" s="56">
        <v>8</v>
      </c>
      <c r="G11" s="56">
        <v>10</v>
      </c>
      <c r="H11" s="56">
        <v>10</v>
      </c>
      <c r="I11" s="6">
        <f t="shared" si="0"/>
        <v>8.3000000000000007</v>
      </c>
      <c r="J11" s="43"/>
    </row>
    <row r="12" spans="1:10" x14ac:dyDescent="0.25">
      <c r="A12" s="10">
        <v>45962</v>
      </c>
      <c r="B12" s="11">
        <v>2</v>
      </c>
      <c r="C12" s="6">
        <v>5</v>
      </c>
      <c r="D12" s="6">
        <v>1</v>
      </c>
      <c r="E12" s="56">
        <v>10</v>
      </c>
      <c r="F12" s="56">
        <v>10</v>
      </c>
      <c r="G12" s="56">
        <v>10</v>
      </c>
      <c r="H12" s="56">
        <v>10</v>
      </c>
      <c r="I12" s="6">
        <f t="shared" si="0"/>
        <v>10</v>
      </c>
      <c r="J12" s="43"/>
    </row>
    <row r="13" spans="1:10" x14ac:dyDescent="0.25">
      <c r="A13" s="10">
        <v>45969</v>
      </c>
      <c r="B13" s="11">
        <v>1</v>
      </c>
      <c r="C13" s="6">
        <v>6</v>
      </c>
      <c r="D13" s="6">
        <v>1</v>
      </c>
      <c r="E13" s="56">
        <v>9</v>
      </c>
      <c r="F13" s="56">
        <v>9</v>
      </c>
      <c r="G13" s="56">
        <v>10</v>
      </c>
      <c r="H13" s="56">
        <v>10</v>
      </c>
      <c r="I13" s="6">
        <f t="shared" si="0"/>
        <v>9.1499999999999986</v>
      </c>
      <c r="J13" s="43"/>
    </row>
    <row r="14" spans="1:10" x14ac:dyDescent="0.25">
      <c r="A14" s="10">
        <v>45976</v>
      </c>
      <c r="B14" s="11">
        <v>1</v>
      </c>
      <c r="C14" s="6">
        <v>6</v>
      </c>
      <c r="D14" s="6">
        <v>2</v>
      </c>
      <c r="E14" s="56">
        <v>9</v>
      </c>
      <c r="F14" s="56">
        <v>9</v>
      </c>
      <c r="G14" s="56">
        <v>10</v>
      </c>
      <c r="H14" s="56">
        <v>10</v>
      </c>
      <c r="I14" s="6">
        <f t="shared" si="0"/>
        <v>9.1499999999999986</v>
      </c>
      <c r="J14" s="43"/>
    </row>
    <row r="15" spans="1:10" ht="12.75" customHeight="1" x14ac:dyDescent="0.25">
      <c r="A15" s="10">
        <v>45983</v>
      </c>
      <c r="B15" s="11">
        <v>2</v>
      </c>
      <c r="C15" s="6">
        <v>7</v>
      </c>
      <c r="D15" s="6" t="s">
        <v>41</v>
      </c>
      <c r="E15" s="56">
        <v>7</v>
      </c>
      <c r="F15" s="56">
        <v>8</v>
      </c>
      <c r="G15" s="56">
        <v>10</v>
      </c>
      <c r="H15" s="56">
        <v>10</v>
      </c>
      <c r="I15" s="6">
        <f t="shared" si="0"/>
        <v>7.7</v>
      </c>
      <c r="J15" s="43"/>
    </row>
    <row r="16" spans="1:10" x14ac:dyDescent="0.25">
      <c r="A16" s="10">
        <v>45990</v>
      </c>
      <c r="B16" s="11">
        <v>2</v>
      </c>
      <c r="C16" s="6">
        <v>8</v>
      </c>
      <c r="D16" s="6" t="s">
        <v>41</v>
      </c>
      <c r="E16" s="58">
        <v>8</v>
      </c>
      <c r="F16" s="58">
        <v>9</v>
      </c>
      <c r="G16" s="58">
        <v>10</v>
      </c>
      <c r="H16" s="58">
        <v>5</v>
      </c>
      <c r="I16" s="6">
        <f t="shared" si="0"/>
        <v>8.3000000000000007</v>
      </c>
      <c r="J16" s="43"/>
    </row>
    <row r="17" spans="1:13" x14ac:dyDescent="0.25">
      <c r="A17" s="10">
        <v>45997</v>
      </c>
      <c r="B17" s="11">
        <v>1</v>
      </c>
      <c r="C17" s="6">
        <v>9</v>
      </c>
      <c r="D17" s="6" t="s">
        <v>41</v>
      </c>
      <c r="E17" s="58">
        <v>9</v>
      </c>
      <c r="F17" s="58">
        <v>9</v>
      </c>
      <c r="G17" s="58">
        <v>9</v>
      </c>
      <c r="H17" s="58">
        <v>5</v>
      </c>
      <c r="I17" s="6">
        <f t="shared" si="0"/>
        <v>8.7999999999999989</v>
      </c>
      <c r="J17" s="43"/>
    </row>
    <row r="18" spans="1:13" x14ac:dyDescent="0.25">
      <c r="A18" s="10">
        <v>46004</v>
      </c>
      <c r="B18" s="11">
        <v>2</v>
      </c>
      <c r="C18" s="6">
        <v>10</v>
      </c>
      <c r="D18" s="6" t="s">
        <v>41</v>
      </c>
      <c r="E18" s="58">
        <v>8</v>
      </c>
      <c r="F18" s="58">
        <v>7</v>
      </c>
      <c r="G18" s="58">
        <v>10</v>
      </c>
      <c r="H18" s="58">
        <v>5</v>
      </c>
      <c r="I18" s="6">
        <f t="shared" si="0"/>
        <v>7.8</v>
      </c>
      <c r="J18" s="43"/>
    </row>
    <row r="19" spans="1:13" x14ac:dyDescent="0.25">
      <c r="A19" s="10">
        <v>46011</v>
      </c>
      <c r="B19" s="11">
        <v>1</v>
      </c>
      <c r="C19" s="6">
        <v>11</v>
      </c>
      <c r="D19" s="6" t="s">
        <v>41</v>
      </c>
      <c r="E19" s="59">
        <v>7</v>
      </c>
      <c r="F19" s="59">
        <v>8</v>
      </c>
      <c r="G19" s="59">
        <v>10</v>
      </c>
      <c r="H19" s="59">
        <v>10</v>
      </c>
      <c r="I19" s="6">
        <f t="shared" si="0"/>
        <v>7.7</v>
      </c>
      <c r="J19" s="43"/>
    </row>
    <row r="20" spans="1:13" x14ac:dyDescent="0.25">
      <c r="A20" s="10">
        <v>46032</v>
      </c>
      <c r="B20" s="11"/>
      <c r="E20" s="65" t="s">
        <v>138</v>
      </c>
      <c r="F20" s="65" t="s">
        <v>138</v>
      </c>
      <c r="G20" s="65" t="s">
        <v>138</v>
      </c>
      <c r="H20" s="65" t="s">
        <v>138</v>
      </c>
      <c r="J20" s="43" t="s">
        <v>150</v>
      </c>
    </row>
    <row r="21" spans="1:13" x14ac:dyDescent="0.25">
      <c r="A21" s="10">
        <v>46039</v>
      </c>
      <c r="B21" s="11">
        <v>2</v>
      </c>
      <c r="C21" s="6">
        <v>12</v>
      </c>
      <c r="D21" s="6" t="s">
        <v>41</v>
      </c>
      <c r="E21" s="56">
        <v>9</v>
      </c>
      <c r="F21" s="56">
        <v>8</v>
      </c>
      <c r="G21" s="56">
        <v>10</v>
      </c>
      <c r="H21" s="56">
        <v>10</v>
      </c>
      <c r="I21" s="6">
        <f t="shared" si="0"/>
        <v>8.8999999999999986</v>
      </c>
      <c r="J21" s="43"/>
    </row>
    <row r="22" spans="1:13" x14ac:dyDescent="0.25">
      <c r="A22" s="10">
        <v>46046</v>
      </c>
      <c r="B22" s="11">
        <v>2</v>
      </c>
      <c r="C22" s="6">
        <v>13</v>
      </c>
      <c r="D22" s="6">
        <v>1</v>
      </c>
      <c r="E22" s="56">
        <v>3</v>
      </c>
      <c r="F22" s="56">
        <v>3</v>
      </c>
      <c r="G22" s="56">
        <v>9</v>
      </c>
      <c r="H22" s="56">
        <v>3</v>
      </c>
      <c r="I22" s="6">
        <f t="shared" si="0"/>
        <v>3.5999999999999996</v>
      </c>
      <c r="J22" s="43"/>
    </row>
    <row r="23" spans="1:13" x14ac:dyDescent="0.25">
      <c r="A23" s="10">
        <v>46053</v>
      </c>
      <c r="B23" s="11">
        <v>2</v>
      </c>
      <c r="C23" s="6">
        <v>13</v>
      </c>
      <c r="D23" s="6">
        <v>2</v>
      </c>
      <c r="E23" s="56">
        <v>3</v>
      </c>
      <c r="F23" s="56">
        <v>3</v>
      </c>
      <c r="G23" s="56">
        <v>9</v>
      </c>
      <c r="H23" s="56">
        <v>3</v>
      </c>
      <c r="I23" s="6">
        <f t="shared" si="0"/>
        <v>3.5999999999999996</v>
      </c>
      <c r="J23" s="43"/>
    </row>
    <row r="24" spans="1:13" x14ac:dyDescent="0.25">
      <c r="A24" s="10">
        <v>46060</v>
      </c>
      <c r="B24" s="11"/>
      <c r="C24" s="6">
        <v>14</v>
      </c>
      <c r="D24" s="6">
        <v>1</v>
      </c>
      <c r="E24" s="56"/>
      <c r="F24" s="56"/>
      <c r="G24" s="56"/>
      <c r="H24" s="56"/>
      <c r="I24" s="6">
        <f t="shared" si="0"/>
        <v>0</v>
      </c>
      <c r="J24" s="43"/>
    </row>
    <row r="25" spans="1:13" x14ac:dyDescent="0.25">
      <c r="A25" s="10">
        <v>46061</v>
      </c>
      <c r="B25" s="11"/>
      <c r="C25" s="6">
        <v>14</v>
      </c>
      <c r="D25" s="6">
        <v>2</v>
      </c>
      <c r="E25" s="56"/>
      <c r="F25" s="56"/>
      <c r="G25" s="56"/>
      <c r="H25" s="56"/>
      <c r="I25" s="6">
        <f t="shared" si="0"/>
        <v>0</v>
      </c>
      <c r="J25" s="43"/>
    </row>
    <row r="26" spans="1:13" x14ac:dyDescent="0.25">
      <c r="A26" s="10">
        <v>46067</v>
      </c>
      <c r="B26" s="11"/>
      <c r="C26" s="6">
        <v>15</v>
      </c>
      <c r="D26" s="6">
        <v>1</v>
      </c>
      <c r="E26" s="56"/>
      <c r="F26" s="56"/>
      <c r="G26" s="56"/>
      <c r="H26" s="56"/>
      <c r="I26" s="6">
        <f t="shared" si="0"/>
        <v>0</v>
      </c>
      <c r="J26" s="43"/>
    </row>
    <row r="27" spans="1:13" x14ac:dyDescent="0.25">
      <c r="A27" s="10">
        <v>45709</v>
      </c>
      <c r="B27" s="11"/>
      <c r="C27" s="6">
        <v>15</v>
      </c>
      <c r="D27" s="6">
        <v>2</v>
      </c>
      <c r="E27" s="56"/>
      <c r="F27" s="56"/>
      <c r="G27" s="56"/>
      <c r="H27" s="56"/>
      <c r="I27" s="6">
        <f t="shared" si="0"/>
        <v>0</v>
      </c>
      <c r="J27" s="43"/>
    </row>
    <row r="28" spans="1:13" x14ac:dyDescent="0.25">
      <c r="A28" s="10">
        <v>46081</v>
      </c>
      <c r="B28" s="11"/>
      <c r="C28" s="6">
        <v>16</v>
      </c>
      <c r="D28" s="6">
        <v>1</v>
      </c>
      <c r="E28" s="56"/>
      <c r="F28" s="56"/>
      <c r="G28" s="56"/>
      <c r="H28" s="56"/>
      <c r="I28" s="6">
        <f t="shared" si="0"/>
        <v>0</v>
      </c>
      <c r="J28" s="43"/>
    </row>
    <row r="29" spans="1:13" x14ac:dyDescent="0.25">
      <c r="A29" s="10">
        <v>46088</v>
      </c>
      <c r="B29" s="11"/>
      <c r="C29" s="6">
        <v>16</v>
      </c>
      <c r="D29" s="6">
        <v>2</v>
      </c>
      <c r="E29" s="56"/>
      <c r="F29" s="56"/>
      <c r="G29" s="56"/>
      <c r="H29" s="56"/>
      <c r="I29" s="6">
        <f t="shared" si="0"/>
        <v>0</v>
      </c>
      <c r="J29" s="43"/>
    </row>
    <row r="30" spans="1:13" x14ac:dyDescent="0.25">
      <c r="A30" s="1" t="s">
        <v>14</v>
      </c>
      <c r="E30" s="13"/>
      <c r="F30" s="13"/>
      <c r="G30" s="13"/>
      <c r="H30" s="13"/>
    </row>
    <row r="31" spans="1:13" x14ac:dyDescent="0.25">
      <c r="C31" s="7" t="s">
        <v>35</v>
      </c>
      <c r="E31" s="13">
        <f>SUM(E10:E29)</f>
        <v>97</v>
      </c>
      <c r="F31" s="13">
        <f>SUM(F10:F29)</f>
        <v>98</v>
      </c>
      <c r="G31" s="13">
        <f>SUM(G10:G29)</f>
        <v>127</v>
      </c>
      <c r="H31" s="13">
        <f>SUM(H10:H29)</f>
        <v>101</v>
      </c>
      <c r="I31" s="14">
        <f>0.6*E31+0.25*F31+0.1*G31+0.05*H31</f>
        <v>100.44999999999999</v>
      </c>
      <c r="L31" s="2"/>
      <c r="M31" s="2"/>
    </row>
    <row r="32" spans="1:13" x14ac:dyDescent="0.25">
      <c r="A32" s="1" t="s">
        <v>50</v>
      </c>
      <c r="B32" s="12">
        <f>COUNT(E10:E27)</f>
        <v>13</v>
      </c>
      <c r="E32" s="13">
        <f>$B$32</f>
        <v>13</v>
      </c>
      <c r="F32" s="13">
        <f>$B$32</f>
        <v>13</v>
      </c>
      <c r="G32" s="13">
        <f>$B$32</f>
        <v>13</v>
      </c>
      <c r="H32" s="13">
        <f>$B$32</f>
        <v>13</v>
      </c>
      <c r="I32" s="13"/>
    </row>
    <row r="33" spans="1:10" x14ac:dyDescent="0.25">
      <c r="A33" s="1" t="s">
        <v>5</v>
      </c>
      <c r="E33" s="13">
        <f>+E31/($B$32*10)*'Summary All Grounds'!$G$6</f>
        <v>4.476923076923077</v>
      </c>
      <c r="F33" s="13">
        <f>+F31/($B$32*10)*'Summary All Grounds'!$H$6</f>
        <v>1.8846153846153846</v>
      </c>
      <c r="G33" s="13">
        <f>+G31/($B$32*10)*'Summary All Grounds'!$I$6</f>
        <v>0.97692307692307689</v>
      </c>
      <c r="H33" s="13">
        <f>+H31/($B$32*10)*'Summary All Grounds'!$J$6</f>
        <v>0.38846153846153847</v>
      </c>
      <c r="I33" s="13">
        <f>SUM(E33:H33)</f>
        <v>7.7269230769230779</v>
      </c>
    </row>
    <row r="34" spans="1:10" x14ac:dyDescent="0.25">
      <c r="E34" s="13"/>
      <c r="F34" s="13"/>
      <c r="G34" s="13"/>
      <c r="H34" s="13"/>
      <c r="I34" s="13"/>
    </row>
    <row r="35" spans="1:10" x14ac:dyDescent="0.25">
      <c r="B35" s="6"/>
      <c r="H35" s="15" t="s">
        <v>51</v>
      </c>
      <c r="I35" s="13">
        <f>+I31/B32</f>
        <v>7.7269230769230761</v>
      </c>
      <c r="J35" s="1" t="s">
        <v>52</v>
      </c>
    </row>
    <row r="37" spans="1:10" x14ac:dyDescent="0.25">
      <c r="I37" s="13">
        <f>+I33-I35</f>
        <v>0</v>
      </c>
      <c r="J37" s="1" t="s">
        <v>53</v>
      </c>
    </row>
    <row r="55" spans="1:1" x14ac:dyDescent="0.25">
      <c r="A55" s="10"/>
    </row>
  </sheetData>
  <customSheetViews>
    <customSheetView guid="{B1033906-1AC0-496B-829F-EF4212ECB99D}" fitToPage="1" showRuler="0">
      <pane ySplit="4" topLeftCell="A11" activePane="bottomLeft" state="frozen"/>
      <selection pane="bottomLeft" activeCell="F26" sqref="F26"/>
      <pageMargins left="0" right="0" top="0" bottom="0" header="0" footer="0"/>
      <pageSetup scale="96" orientation="landscape" horizontalDpi="360" r:id="rId1"/>
      <headerFooter alignWithMargins="0"/>
    </customSheetView>
  </customSheetViews>
  <mergeCells count="1">
    <mergeCell ref="F3:H3"/>
  </mergeCells>
  <phoneticPr fontId="0" type="noConversion"/>
  <pageMargins left="0.19685039370078741" right="0.19685039370078741" top="0.2" bottom="0.26" header="0.51181102362204722" footer="0.51181102362204722"/>
  <pageSetup paperSize="9" orientation="landscape" r:id="rId2"/>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pageSetUpPr fitToPage="1"/>
  </sheetPr>
  <dimension ref="A1:Q38"/>
  <sheetViews>
    <sheetView zoomScaleNormal="100" workbookViewId="0">
      <pane ySplit="3" topLeftCell="A4" activePane="bottomLeft" state="frozen"/>
      <selection activeCell="B19" sqref="B19"/>
      <selection pane="bottomLeft" activeCell="J21" sqref="J21"/>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66</v>
      </c>
      <c r="C2" s="47"/>
      <c r="D2" s="47"/>
      <c r="E2" s="47"/>
      <c r="F2" s="82" t="s">
        <v>28</v>
      </c>
      <c r="G2" s="82"/>
      <c r="H2" s="48">
        <f>+I34</f>
        <v>7.8350000000000009</v>
      </c>
      <c r="I2" s="46"/>
      <c r="J2" s="42"/>
    </row>
    <row r="3" spans="1:17" x14ac:dyDescent="0.25">
      <c r="A3" s="46" t="s">
        <v>29</v>
      </c>
      <c r="B3" s="46" t="s">
        <v>118</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9"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56">
        <v>8</v>
      </c>
      <c r="F9" s="56">
        <v>8</v>
      </c>
      <c r="G9" s="56">
        <v>8</v>
      </c>
      <c r="H9" s="56">
        <v>5</v>
      </c>
      <c r="I9" s="6">
        <f t="shared" si="0"/>
        <v>7.85</v>
      </c>
      <c r="J9" s="43"/>
      <c r="O9" s="11"/>
    </row>
    <row r="10" spans="1:17" x14ac:dyDescent="0.25">
      <c r="A10" s="10">
        <v>45948</v>
      </c>
      <c r="B10" s="11">
        <v>5</v>
      </c>
      <c r="C10" s="6">
        <v>4</v>
      </c>
      <c r="D10" s="6">
        <v>1</v>
      </c>
      <c r="E10" s="56">
        <v>8</v>
      </c>
      <c r="F10" s="56">
        <v>8</v>
      </c>
      <c r="G10" s="56">
        <v>7</v>
      </c>
      <c r="H10" s="56">
        <v>5</v>
      </c>
      <c r="I10" s="6">
        <f t="shared" ref="I10:I28" si="1">0.6*E10+0.25*F10+0.1*G10+0.05*H10</f>
        <v>7.75</v>
      </c>
      <c r="J10" s="43"/>
      <c r="N10" s="10"/>
      <c r="O10" s="11"/>
      <c r="P10" s="6"/>
      <c r="Q10" s="6"/>
    </row>
    <row r="11" spans="1:17" x14ac:dyDescent="0.25">
      <c r="A11" s="10">
        <v>45955</v>
      </c>
      <c r="B11" s="11">
        <v>5</v>
      </c>
      <c r="C11" s="6">
        <v>4</v>
      </c>
      <c r="D11" s="6">
        <v>2</v>
      </c>
      <c r="E11" s="56">
        <v>8</v>
      </c>
      <c r="F11" s="56">
        <v>8</v>
      </c>
      <c r="G11" s="56">
        <v>7</v>
      </c>
      <c r="H11" s="56">
        <v>5</v>
      </c>
      <c r="I11" s="6">
        <f t="shared" si="1"/>
        <v>7.75</v>
      </c>
      <c r="J11" s="43"/>
    </row>
    <row r="12" spans="1:17" x14ac:dyDescent="0.25">
      <c r="A12" s="10">
        <v>45962</v>
      </c>
      <c r="B12" s="11">
        <v>5</v>
      </c>
      <c r="C12" s="6">
        <v>5</v>
      </c>
      <c r="D12" s="6" t="s">
        <v>41</v>
      </c>
      <c r="E12" s="56">
        <v>8</v>
      </c>
      <c r="F12" s="56">
        <v>8</v>
      </c>
      <c r="G12" s="56">
        <v>7</v>
      </c>
      <c r="H12" s="56">
        <v>8</v>
      </c>
      <c r="I12" s="6">
        <f t="shared" si="1"/>
        <v>7.9</v>
      </c>
      <c r="J12" s="43"/>
    </row>
    <row r="13" spans="1:17" x14ac:dyDescent="0.25">
      <c r="A13" s="10">
        <v>45969</v>
      </c>
      <c r="B13" s="11">
        <v>5</v>
      </c>
      <c r="C13" s="6">
        <v>6</v>
      </c>
      <c r="D13" s="6">
        <v>1</v>
      </c>
      <c r="E13" s="56">
        <v>8</v>
      </c>
      <c r="F13" s="56">
        <v>8</v>
      </c>
      <c r="G13" s="56">
        <v>7</v>
      </c>
      <c r="H13" s="56">
        <v>5</v>
      </c>
      <c r="I13" s="6">
        <f t="shared" si="1"/>
        <v>7.75</v>
      </c>
      <c r="J13" s="43"/>
    </row>
    <row r="14" spans="1:17" x14ac:dyDescent="0.25">
      <c r="A14" s="10">
        <v>45976</v>
      </c>
      <c r="B14" s="11">
        <v>5</v>
      </c>
      <c r="C14" s="6">
        <v>6</v>
      </c>
      <c r="D14" s="6">
        <v>2</v>
      </c>
      <c r="E14" s="12">
        <v>7</v>
      </c>
      <c r="F14" s="12">
        <v>8</v>
      </c>
      <c r="G14" s="12">
        <v>7</v>
      </c>
      <c r="H14" s="12">
        <v>5</v>
      </c>
      <c r="I14" s="6">
        <f t="shared" si="1"/>
        <v>7.15</v>
      </c>
      <c r="J14" s="43"/>
    </row>
    <row r="15" spans="1:17" x14ac:dyDescent="0.25">
      <c r="A15" s="10">
        <v>45983</v>
      </c>
      <c r="B15" s="11">
        <v>4</v>
      </c>
      <c r="C15" s="6">
        <v>7</v>
      </c>
      <c r="D15" s="6" t="s">
        <v>41</v>
      </c>
      <c r="E15" s="12">
        <v>8</v>
      </c>
      <c r="F15" s="12">
        <v>8</v>
      </c>
      <c r="G15" s="12">
        <v>7</v>
      </c>
      <c r="H15" s="12">
        <v>5</v>
      </c>
      <c r="I15" s="6">
        <f t="shared" si="1"/>
        <v>7.75</v>
      </c>
      <c r="J15" s="43"/>
    </row>
    <row r="16" spans="1:17" x14ac:dyDescent="0.25">
      <c r="A16" s="10">
        <v>45990</v>
      </c>
      <c r="B16" s="11">
        <v>4</v>
      </c>
      <c r="C16" s="6">
        <v>8</v>
      </c>
      <c r="D16" s="6" t="s">
        <v>41</v>
      </c>
      <c r="E16" s="12">
        <v>9</v>
      </c>
      <c r="F16" s="12">
        <v>10</v>
      </c>
      <c r="G16" s="12">
        <v>10</v>
      </c>
      <c r="H16" s="12">
        <v>5</v>
      </c>
      <c r="I16" s="6">
        <f t="shared" si="1"/>
        <v>9.1499999999999986</v>
      </c>
      <c r="J16" s="43"/>
    </row>
    <row r="17" spans="1:12" x14ac:dyDescent="0.25">
      <c r="A17" s="10">
        <v>45997</v>
      </c>
      <c r="B17" s="11">
        <v>5</v>
      </c>
      <c r="C17" s="6">
        <v>9</v>
      </c>
      <c r="D17" s="6" t="s">
        <v>41</v>
      </c>
      <c r="E17" s="58">
        <v>8</v>
      </c>
      <c r="F17" s="58">
        <v>8</v>
      </c>
      <c r="G17" s="58">
        <v>7</v>
      </c>
      <c r="H17" s="58">
        <v>5</v>
      </c>
      <c r="I17" s="6">
        <f t="shared" si="1"/>
        <v>7.75</v>
      </c>
      <c r="J17" s="43"/>
    </row>
    <row r="18" spans="1:12" x14ac:dyDescent="0.25">
      <c r="A18" s="10">
        <v>46004</v>
      </c>
      <c r="B18" s="11">
        <v>5</v>
      </c>
      <c r="C18" s="6">
        <v>10</v>
      </c>
      <c r="D18" s="6" t="s">
        <v>41</v>
      </c>
      <c r="E18" s="12">
        <v>8</v>
      </c>
      <c r="F18" s="12">
        <v>7</v>
      </c>
      <c r="G18" s="12">
        <v>6</v>
      </c>
      <c r="H18" s="12">
        <v>10</v>
      </c>
      <c r="I18" s="6">
        <f t="shared" si="1"/>
        <v>7.65</v>
      </c>
      <c r="J18" s="43"/>
    </row>
    <row r="19" spans="1:12" x14ac:dyDescent="0.25">
      <c r="A19" s="10">
        <v>46011</v>
      </c>
      <c r="B19" s="11"/>
      <c r="C19" s="6">
        <v>11</v>
      </c>
      <c r="D19" s="6" t="s">
        <v>41</v>
      </c>
      <c r="E19" s="58"/>
      <c r="F19" s="58"/>
      <c r="G19" s="58"/>
      <c r="H19" s="58"/>
      <c r="I19" s="6">
        <f t="shared" si="1"/>
        <v>0</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12">
        <v>8</v>
      </c>
      <c r="F21" s="12">
        <v>7</v>
      </c>
      <c r="G21" s="12">
        <v>7</v>
      </c>
      <c r="H21" s="12">
        <v>10</v>
      </c>
      <c r="I21" s="6">
        <f t="shared" si="1"/>
        <v>7.75</v>
      </c>
      <c r="J21" s="43"/>
    </row>
    <row r="22" spans="1:12" x14ac:dyDescent="0.25">
      <c r="A22" s="10">
        <v>46046</v>
      </c>
      <c r="B22" s="11"/>
      <c r="C22" s="6">
        <v>13</v>
      </c>
      <c r="D22" s="6">
        <v>1</v>
      </c>
      <c r="E22" s="12"/>
      <c r="F22" s="12"/>
      <c r="G22" s="12"/>
      <c r="H22" s="12"/>
      <c r="I22" s="6">
        <f t="shared" si="1"/>
        <v>0</v>
      </c>
      <c r="J22" s="43"/>
    </row>
    <row r="23" spans="1:12" x14ac:dyDescent="0.25">
      <c r="A23" s="10">
        <v>46053</v>
      </c>
      <c r="B23" s="11"/>
      <c r="C23" s="6">
        <v>13</v>
      </c>
      <c r="D23" s="6">
        <v>2</v>
      </c>
      <c r="E23" s="56"/>
      <c r="F23" s="56"/>
      <c r="G23" s="56"/>
      <c r="H23" s="56"/>
      <c r="I23" s="6">
        <f t="shared" si="1"/>
        <v>0</v>
      </c>
      <c r="J23" s="43"/>
    </row>
    <row r="24" spans="1:12" x14ac:dyDescent="0.25">
      <c r="A24" s="10">
        <v>46060</v>
      </c>
      <c r="B24" s="11"/>
      <c r="C24" s="6">
        <v>14</v>
      </c>
      <c r="D24" s="6" t="s">
        <v>41</v>
      </c>
      <c r="E24" s="12"/>
      <c r="F24" s="12"/>
      <c r="G24" s="12"/>
      <c r="H24" s="12"/>
      <c r="I24" s="6">
        <f t="shared" si="1"/>
        <v>0</v>
      </c>
      <c r="J24" s="43"/>
    </row>
    <row r="25" spans="1:12" x14ac:dyDescent="0.25">
      <c r="A25" s="10">
        <v>46067</v>
      </c>
      <c r="B25" s="11"/>
      <c r="C25" s="6">
        <v>15</v>
      </c>
      <c r="D25" s="6">
        <v>1</v>
      </c>
      <c r="E25" s="12"/>
      <c r="F25" s="12"/>
      <c r="G25" s="12"/>
      <c r="H25" s="12"/>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80</v>
      </c>
      <c r="F30" s="13">
        <f>SUM(F10:F28)</f>
        <v>80</v>
      </c>
      <c r="G30" s="13">
        <f>SUM(G10:G28)</f>
        <v>72</v>
      </c>
      <c r="H30" s="13">
        <f>SUM(H10:H28)</f>
        <v>63</v>
      </c>
      <c r="I30" s="14">
        <f>0.6*E30+0.25*F30+0.1*G30+0.05*H30</f>
        <v>78.350000000000009</v>
      </c>
      <c r="J30" s="14"/>
    </row>
    <row r="31" spans="1:12" x14ac:dyDescent="0.25">
      <c r="A31" s="1" t="s">
        <v>6</v>
      </c>
      <c r="B31" s="6">
        <f>COUNT(E10:E28)</f>
        <v>10</v>
      </c>
      <c r="C31" s="6"/>
      <c r="E31" s="13">
        <f>$B$31</f>
        <v>10</v>
      </c>
      <c r="F31" s="13">
        <f>$B$31</f>
        <v>10</v>
      </c>
      <c r="G31" s="13">
        <f>$B$31</f>
        <v>10</v>
      </c>
      <c r="H31" s="13">
        <f>$B$31</f>
        <v>10</v>
      </c>
      <c r="I31" s="13"/>
      <c r="J31" s="13"/>
      <c r="L31" s="16"/>
    </row>
    <row r="32" spans="1:12" x14ac:dyDescent="0.25">
      <c r="A32" s="1" t="s">
        <v>5</v>
      </c>
      <c r="C32" s="6"/>
      <c r="E32" s="13">
        <f>+E30/($B$31*10)*'Summary All Grounds'!$G$6</f>
        <v>4.8000000000000007</v>
      </c>
      <c r="F32" s="13">
        <f>+F30/($B$31*10)*'Summary All Grounds'!$H$6</f>
        <v>2</v>
      </c>
      <c r="G32" s="13">
        <f>+G30/($B$31*10)*'Summary All Grounds'!$I$6</f>
        <v>0.72</v>
      </c>
      <c r="H32" s="13">
        <f>+H30/($B$31*10)*'Summary All Grounds'!$J$6</f>
        <v>0.315</v>
      </c>
      <c r="I32" s="13">
        <f>SUM(E32:H32)</f>
        <v>7.8350000000000009</v>
      </c>
      <c r="J32" s="13"/>
    </row>
    <row r="33" spans="1:12" x14ac:dyDescent="0.25">
      <c r="A33" s="6"/>
      <c r="B33" s="10"/>
      <c r="C33" s="6"/>
      <c r="E33" s="13"/>
      <c r="F33" s="13"/>
      <c r="G33" s="13"/>
      <c r="H33" s="13"/>
      <c r="I33" s="13"/>
      <c r="J33" s="13"/>
    </row>
    <row r="34" spans="1:12" x14ac:dyDescent="0.25">
      <c r="A34" s="6"/>
      <c r="B34" s="10"/>
      <c r="C34" s="6"/>
      <c r="E34" s="6" t="s">
        <v>14</v>
      </c>
      <c r="I34" s="13">
        <f>+I30/B31</f>
        <v>7.8350000000000009</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fitToPage="1" showRuler="0" topLeftCell="B1">
      <pane ySplit="4" topLeftCell="A5" activePane="bottomLeft" state="frozen"/>
      <selection pane="bottomLeft" activeCell="L22" sqref="L22"/>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999999999999998" bottom="0.98425196850393704" header="0.51181102362204722" footer="0.51181102362204722"/>
  <pageSetup paperSize="9" scale="97" orientation="landscape" r:id="rId2"/>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767A-9DCD-4513-9FAC-B9A74F090FA5}">
  <dimension ref="A1:M58"/>
  <sheetViews>
    <sheetView workbookViewId="0">
      <selection activeCell="E22" sqref="E22:J22"/>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29.42578125" style="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62</v>
      </c>
      <c r="C2" s="19"/>
      <c r="D2" s="19"/>
      <c r="E2" s="17" t="s">
        <v>46</v>
      </c>
      <c r="F2" s="17"/>
      <c r="G2" s="21">
        <f>+SUM(I10:I29)</f>
        <v>23.6</v>
      </c>
      <c r="H2" s="17"/>
      <c r="I2" s="20"/>
    </row>
    <row r="3" spans="1:10" x14ac:dyDescent="0.25">
      <c r="A3" s="17" t="s">
        <v>29</v>
      </c>
      <c r="B3" s="17" t="s">
        <v>134</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56"/>
      <c r="F7" s="56"/>
      <c r="G7" s="56"/>
      <c r="H7" s="56"/>
      <c r="I7" s="6">
        <f t="shared" ref="I7:I31" si="0">0.6*E7+0.25*F7+0.1*G7+0.05*H7</f>
        <v>0</v>
      </c>
      <c r="J7" s="43"/>
    </row>
    <row r="8" spans="1:10" x14ac:dyDescent="0.25">
      <c r="A8" s="10">
        <v>45934</v>
      </c>
      <c r="B8" s="11">
        <v>1</v>
      </c>
      <c r="C8" s="6">
        <v>2</v>
      </c>
      <c r="D8" s="6" t="s">
        <v>41</v>
      </c>
      <c r="E8" s="56">
        <v>6</v>
      </c>
      <c r="F8" s="56">
        <v>10</v>
      </c>
      <c r="G8" s="56">
        <v>10</v>
      </c>
      <c r="H8" s="56">
        <v>10</v>
      </c>
      <c r="I8" s="6">
        <f t="shared" si="0"/>
        <v>7.6</v>
      </c>
      <c r="J8" s="43"/>
    </row>
    <row r="9" spans="1:10" x14ac:dyDescent="0.25">
      <c r="A9" s="10">
        <v>45941</v>
      </c>
      <c r="B9" s="11">
        <v>1</v>
      </c>
      <c r="C9" s="6">
        <v>3</v>
      </c>
      <c r="D9" s="6" t="s">
        <v>41</v>
      </c>
      <c r="E9" s="12">
        <v>6</v>
      </c>
      <c r="F9" s="12">
        <v>8</v>
      </c>
      <c r="G9" s="12">
        <v>8</v>
      </c>
      <c r="H9" s="12">
        <v>10</v>
      </c>
      <c r="I9" s="6">
        <f t="shared" si="0"/>
        <v>6.8999999999999995</v>
      </c>
      <c r="J9" s="43"/>
    </row>
    <row r="10" spans="1:10" x14ac:dyDescent="0.25">
      <c r="A10" s="10">
        <v>45948</v>
      </c>
      <c r="B10" s="11"/>
      <c r="C10" s="6">
        <v>4</v>
      </c>
      <c r="D10" s="6">
        <v>1</v>
      </c>
      <c r="E10" s="56"/>
      <c r="F10" s="56"/>
      <c r="G10" s="56"/>
      <c r="H10" s="56"/>
      <c r="I10" s="6">
        <f t="shared" si="0"/>
        <v>0</v>
      </c>
      <c r="J10" s="43" t="s">
        <v>48</v>
      </c>
    </row>
    <row r="11" spans="1:10" x14ac:dyDescent="0.25">
      <c r="A11" s="10">
        <v>45955</v>
      </c>
      <c r="B11" s="11"/>
      <c r="C11" s="6">
        <v>4</v>
      </c>
      <c r="D11" s="6">
        <v>2</v>
      </c>
      <c r="E11" s="56"/>
      <c r="F11" s="56"/>
      <c r="G11" s="56"/>
      <c r="H11" s="56"/>
      <c r="I11" s="6">
        <f t="shared" si="0"/>
        <v>0</v>
      </c>
      <c r="J11" s="43"/>
    </row>
    <row r="12" spans="1:10" x14ac:dyDescent="0.25">
      <c r="A12" s="10">
        <v>45962</v>
      </c>
      <c r="B12" s="11"/>
      <c r="C12" s="6">
        <v>5</v>
      </c>
      <c r="D12" s="6">
        <v>1</v>
      </c>
      <c r="E12" s="56"/>
      <c r="F12" s="56"/>
      <c r="G12" s="56"/>
      <c r="H12" s="56"/>
      <c r="I12" s="6">
        <f t="shared" si="0"/>
        <v>0</v>
      </c>
      <c r="J12" s="43"/>
    </row>
    <row r="13" spans="1:10" x14ac:dyDescent="0.25">
      <c r="A13" s="10">
        <v>45963</v>
      </c>
      <c r="B13" s="11"/>
      <c r="C13" s="6">
        <v>5</v>
      </c>
      <c r="D13" s="6">
        <v>2</v>
      </c>
      <c r="E13" s="56"/>
      <c r="F13" s="56"/>
      <c r="G13" s="56"/>
      <c r="H13" s="56"/>
      <c r="I13" s="6">
        <f t="shared" si="0"/>
        <v>0</v>
      </c>
      <c r="J13" s="43"/>
    </row>
    <row r="14" spans="1:10" x14ac:dyDescent="0.25">
      <c r="A14" s="10">
        <v>45969</v>
      </c>
      <c r="B14" s="11"/>
      <c r="C14" s="6">
        <v>6</v>
      </c>
      <c r="D14" s="6">
        <v>1</v>
      </c>
      <c r="E14" s="56"/>
      <c r="F14" s="56"/>
      <c r="G14" s="56"/>
      <c r="H14" s="56"/>
      <c r="I14" s="6">
        <f t="shared" si="0"/>
        <v>0</v>
      </c>
      <c r="J14" s="43"/>
    </row>
    <row r="15" spans="1:10" x14ac:dyDescent="0.25">
      <c r="A15" s="10">
        <v>45976</v>
      </c>
      <c r="B15" s="11"/>
      <c r="C15" s="6">
        <v>6</v>
      </c>
      <c r="D15" s="6">
        <v>2</v>
      </c>
      <c r="E15" s="56"/>
      <c r="F15" s="56"/>
      <c r="G15" s="56"/>
      <c r="H15" s="56"/>
      <c r="I15" s="6">
        <f t="shared" si="0"/>
        <v>0</v>
      </c>
      <c r="J15" s="43"/>
    </row>
    <row r="16" spans="1:10" x14ac:dyDescent="0.25">
      <c r="A16" s="10">
        <v>45983</v>
      </c>
      <c r="B16" s="11"/>
      <c r="C16" s="6">
        <v>7</v>
      </c>
      <c r="D16" s="6">
        <v>1</v>
      </c>
      <c r="E16" s="56"/>
      <c r="F16" s="56"/>
      <c r="G16" s="56"/>
      <c r="H16" s="56"/>
      <c r="I16" s="6">
        <f t="shared" si="0"/>
        <v>0</v>
      </c>
      <c r="J16" s="43"/>
    </row>
    <row r="17" spans="1:10" ht="12.75" customHeight="1" x14ac:dyDescent="0.25">
      <c r="A17" s="10">
        <v>45984</v>
      </c>
      <c r="B17" s="11"/>
      <c r="C17" s="6">
        <v>7</v>
      </c>
      <c r="D17" s="6">
        <v>2</v>
      </c>
      <c r="E17" s="56"/>
      <c r="F17" s="56"/>
      <c r="G17" s="56"/>
      <c r="H17" s="56"/>
      <c r="I17" s="6">
        <f t="shared" si="0"/>
        <v>0</v>
      </c>
      <c r="J17" s="43"/>
    </row>
    <row r="18" spans="1:10" ht="12.75" customHeight="1" x14ac:dyDescent="0.25">
      <c r="A18" s="10">
        <v>45990</v>
      </c>
      <c r="B18" s="11"/>
      <c r="C18" s="6">
        <v>8</v>
      </c>
      <c r="D18" s="6" t="s">
        <v>41</v>
      </c>
      <c r="E18" s="12"/>
      <c r="F18" s="12"/>
      <c r="G18" s="12"/>
      <c r="H18" s="12"/>
      <c r="I18" s="6">
        <f t="shared" si="0"/>
        <v>0</v>
      </c>
      <c r="J18" s="43"/>
    </row>
    <row r="19" spans="1:10" x14ac:dyDescent="0.25">
      <c r="A19" s="10">
        <v>45997</v>
      </c>
      <c r="B19" s="11">
        <v>1</v>
      </c>
      <c r="C19" s="6">
        <v>9</v>
      </c>
      <c r="D19" s="6" t="s">
        <v>41</v>
      </c>
      <c r="E19" s="58">
        <v>8</v>
      </c>
      <c r="F19" s="58">
        <v>10</v>
      </c>
      <c r="G19" s="58">
        <v>10</v>
      </c>
      <c r="H19" s="58">
        <v>10</v>
      </c>
      <c r="I19" s="6">
        <f t="shared" si="0"/>
        <v>8.8000000000000007</v>
      </c>
      <c r="J19" s="43"/>
    </row>
    <row r="20" spans="1:10" x14ac:dyDescent="0.25">
      <c r="A20" s="10">
        <v>46004</v>
      </c>
      <c r="B20" s="11">
        <v>1</v>
      </c>
      <c r="C20" s="6">
        <v>10</v>
      </c>
      <c r="D20" s="6" t="s">
        <v>41</v>
      </c>
      <c r="E20" s="58">
        <v>7</v>
      </c>
      <c r="F20" s="58">
        <v>7</v>
      </c>
      <c r="G20" s="58">
        <v>10</v>
      </c>
      <c r="H20" s="58">
        <v>10</v>
      </c>
      <c r="I20" s="6">
        <f t="shared" si="0"/>
        <v>7.45</v>
      </c>
      <c r="J20" s="43"/>
    </row>
    <row r="21" spans="1:10" x14ac:dyDescent="0.25">
      <c r="A21" s="10">
        <v>46011</v>
      </c>
      <c r="B21" s="11">
        <v>1</v>
      </c>
      <c r="C21" s="6">
        <v>11</v>
      </c>
      <c r="D21" s="6" t="s">
        <v>41</v>
      </c>
      <c r="E21" s="58">
        <v>7</v>
      </c>
      <c r="F21" s="58">
        <v>7</v>
      </c>
      <c r="G21" s="58">
        <v>9</v>
      </c>
      <c r="H21" s="58">
        <v>10</v>
      </c>
      <c r="I21" s="6">
        <f t="shared" si="0"/>
        <v>7.3500000000000005</v>
      </c>
      <c r="J21" s="43"/>
    </row>
    <row r="22" spans="1:10" x14ac:dyDescent="0.25">
      <c r="A22" s="10">
        <v>46032</v>
      </c>
      <c r="B22" s="11"/>
      <c r="C22" s="6">
        <v>12</v>
      </c>
      <c r="D22" s="6">
        <v>1</v>
      </c>
      <c r="E22" s="65" t="s">
        <v>138</v>
      </c>
      <c r="F22" s="65" t="s">
        <v>138</v>
      </c>
      <c r="G22" s="65" t="s">
        <v>138</v>
      </c>
      <c r="H22" s="65" t="s">
        <v>138</v>
      </c>
      <c r="J22" s="43" t="s">
        <v>150</v>
      </c>
    </row>
    <row r="23" spans="1:10" x14ac:dyDescent="0.25">
      <c r="A23" s="10">
        <v>46039</v>
      </c>
      <c r="B23" s="11"/>
      <c r="C23" s="6">
        <v>12</v>
      </c>
      <c r="D23" s="6">
        <v>2</v>
      </c>
      <c r="E23" s="56"/>
      <c r="F23" s="56"/>
      <c r="G23" s="56"/>
      <c r="H23" s="56"/>
      <c r="I23" s="6">
        <f t="shared" si="0"/>
        <v>0</v>
      </c>
      <c r="J23" s="43"/>
    </row>
    <row r="24" spans="1:10" x14ac:dyDescent="0.25">
      <c r="A24" s="10">
        <v>46046</v>
      </c>
      <c r="B24" s="11"/>
      <c r="C24" s="6">
        <v>13</v>
      </c>
      <c r="D24" s="6">
        <v>1</v>
      </c>
      <c r="E24" s="56"/>
      <c r="F24" s="56"/>
      <c r="G24" s="56"/>
      <c r="H24" s="56"/>
      <c r="I24" s="6">
        <f t="shared" si="0"/>
        <v>0</v>
      </c>
      <c r="J24" s="43"/>
    </row>
    <row r="25" spans="1:10" x14ac:dyDescent="0.25">
      <c r="A25" s="10">
        <v>46053</v>
      </c>
      <c r="B25" s="11"/>
      <c r="C25" s="6">
        <v>13</v>
      </c>
      <c r="D25" s="6">
        <v>2</v>
      </c>
      <c r="E25" s="56"/>
      <c r="F25" s="56"/>
      <c r="G25" s="56"/>
      <c r="H25" s="56"/>
      <c r="I25" s="6">
        <f t="shared" si="0"/>
        <v>0</v>
      </c>
      <c r="J25" s="43"/>
    </row>
    <row r="26" spans="1:10" x14ac:dyDescent="0.25">
      <c r="A26" s="10">
        <v>46060</v>
      </c>
      <c r="B26" s="11"/>
      <c r="C26" s="6">
        <v>14</v>
      </c>
      <c r="D26" s="6">
        <v>1</v>
      </c>
      <c r="E26" s="56"/>
      <c r="F26" s="56"/>
      <c r="G26" s="56"/>
      <c r="H26" s="56"/>
      <c r="I26" s="6">
        <f t="shared" si="0"/>
        <v>0</v>
      </c>
      <c r="J26" s="43"/>
    </row>
    <row r="27" spans="1:10" x14ac:dyDescent="0.25">
      <c r="A27" s="10">
        <v>46061</v>
      </c>
      <c r="B27" s="11"/>
      <c r="C27" s="6">
        <v>14</v>
      </c>
      <c r="D27" s="6">
        <v>2</v>
      </c>
      <c r="E27" s="56"/>
      <c r="F27" s="56"/>
      <c r="G27" s="56"/>
      <c r="H27" s="56"/>
      <c r="I27" s="6">
        <f t="shared" si="0"/>
        <v>0</v>
      </c>
      <c r="J27" s="43"/>
    </row>
    <row r="28" spans="1:10" x14ac:dyDescent="0.25">
      <c r="A28" s="10">
        <v>46067</v>
      </c>
      <c r="B28" s="11"/>
      <c r="C28" s="6">
        <v>15</v>
      </c>
      <c r="D28" s="6">
        <v>1</v>
      </c>
      <c r="E28" s="56"/>
      <c r="F28" s="56"/>
      <c r="G28" s="56"/>
      <c r="H28" s="56"/>
      <c r="I28" s="6">
        <f t="shared" si="0"/>
        <v>0</v>
      </c>
      <c r="J28" s="43"/>
    </row>
    <row r="29" spans="1:10" x14ac:dyDescent="0.25">
      <c r="A29" s="10">
        <v>45709</v>
      </c>
      <c r="B29" s="11"/>
      <c r="C29" s="6">
        <v>15</v>
      </c>
      <c r="D29" s="6">
        <v>2</v>
      </c>
      <c r="E29" s="56"/>
      <c r="F29" s="56"/>
      <c r="G29" s="56"/>
      <c r="H29" s="56"/>
      <c r="I29" s="6">
        <f t="shared" si="0"/>
        <v>0</v>
      </c>
      <c r="J29" s="43"/>
    </row>
    <row r="30" spans="1:10" x14ac:dyDescent="0.25">
      <c r="A30" s="10">
        <v>46081</v>
      </c>
      <c r="B30" s="11"/>
      <c r="C30" s="6">
        <v>16</v>
      </c>
      <c r="D30" s="6">
        <v>1</v>
      </c>
      <c r="E30" s="56"/>
      <c r="F30" s="56"/>
      <c r="G30" s="56"/>
      <c r="H30" s="56"/>
      <c r="I30" s="6">
        <f t="shared" si="0"/>
        <v>0</v>
      </c>
      <c r="J30" s="43"/>
    </row>
    <row r="31" spans="1:10" x14ac:dyDescent="0.25">
      <c r="A31" s="10">
        <v>46088</v>
      </c>
      <c r="B31" s="11"/>
      <c r="C31" s="6">
        <v>16</v>
      </c>
      <c r="D31" s="6">
        <v>2</v>
      </c>
      <c r="E31" s="56"/>
      <c r="F31" s="56"/>
      <c r="G31" s="56"/>
      <c r="H31" s="56"/>
      <c r="I31" s="6">
        <f t="shared" si="0"/>
        <v>0</v>
      </c>
      <c r="J31" s="43"/>
    </row>
    <row r="32" spans="1:10" x14ac:dyDescent="0.25">
      <c r="A32" s="1" t="s">
        <v>14</v>
      </c>
      <c r="E32" s="13"/>
      <c r="F32" s="13"/>
      <c r="G32" s="13"/>
      <c r="H32" s="13"/>
    </row>
    <row r="33" spans="1:13" x14ac:dyDescent="0.25">
      <c r="C33" s="7" t="s">
        <v>35</v>
      </c>
      <c r="E33" s="13">
        <f>SUM(E10:E31)</f>
        <v>22</v>
      </c>
      <c r="F33" s="13">
        <f>SUM(F10:F31)</f>
        <v>24</v>
      </c>
      <c r="G33" s="13">
        <f>SUM(G10:G31)</f>
        <v>29</v>
      </c>
      <c r="H33" s="13">
        <f>SUM(H10:H31)</f>
        <v>30</v>
      </c>
      <c r="I33" s="14">
        <f>0.6*E33+0.25*F33+0.1*G33+0.05*H33</f>
        <v>23.6</v>
      </c>
      <c r="L33" s="2"/>
      <c r="M33" s="2"/>
    </row>
    <row r="34" spans="1:13" x14ac:dyDescent="0.25">
      <c r="A34" s="1" t="s">
        <v>50</v>
      </c>
      <c r="B34" s="12">
        <f>COUNT(E10:E29)</f>
        <v>3</v>
      </c>
      <c r="E34" s="13">
        <f>$B$34</f>
        <v>3</v>
      </c>
      <c r="F34" s="13">
        <f>$B$34</f>
        <v>3</v>
      </c>
      <c r="G34" s="13">
        <f>$B$34</f>
        <v>3</v>
      </c>
      <c r="H34" s="13">
        <f>$B$34</f>
        <v>3</v>
      </c>
      <c r="I34" s="13"/>
    </row>
    <row r="35" spans="1:13" x14ac:dyDescent="0.25">
      <c r="A35" s="1" t="s">
        <v>5</v>
      </c>
      <c r="E35" s="13">
        <f>+E33/($B$34*10)*'Summary All Grounds'!$G$6</f>
        <v>4.3999999999999995</v>
      </c>
      <c r="F35" s="13">
        <f>+F33/($B$34*10)*'Summary All Grounds'!$H$6</f>
        <v>2</v>
      </c>
      <c r="G35" s="13">
        <f>+G33/($B$34*10)*'Summary All Grounds'!$I$6</f>
        <v>0.96666666666666667</v>
      </c>
      <c r="H35" s="13">
        <f>+H33/($B$34*10)*'Summary All Grounds'!$J$6</f>
        <v>0.5</v>
      </c>
      <c r="I35" s="13">
        <f>SUM(E35:H35)</f>
        <v>7.8666666666666663</v>
      </c>
    </row>
    <row r="36" spans="1:13" x14ac:dyDescent="0.25">
      <c r="E36" s="13"/>
      <c r="F36" s="13"/>
      <c r="G36" s="13"/>
      <c r="H36" s="13"/>
      <c r="I36" s="13"/>
    </row>
    <row r="37" spans="1:13" x14ac:dyDescent="0.25">
      <c r="B37" s="6"/>
      <c r="H37" s="15" t="s">
        <v>51</v>
      </c>
      <c r="I37" s="13">
        <f>+I33/B34</f>
        <v>7.8666666666666671</v>
      </c>
      <c r="J37" s="1" t="s">
        <v>52</v>
      </c>
    </row>
    <row r="39" spans="1:13" x14ac:dyDescent="0.25">
      <c r="I39" s="13">
        <f>+I35-I37</f>
        <v>0</v>
      </c>
      <c r="J39" s="1" t="s">
        <v>53</v>
      </c>
    </row>
    <row r="58" spans="1:1" x14ac:dyDescent="0.25">
      <c r="A58" s="10"/>
    </row>
  </sheetData>
  <mergeCells count="1">
    <mergeCell ref="F3:H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77</v>
      </c>
      <c r="C2" s="47"/>
      <c r="D2" s="47"/>
      <c r="E2" s="47"/>
      <c r="F2" s="82" t="s">
        <v>28</v>
      </c>
      <c r="G2" s="82"/>
      <c r="H2" s="48">
        <f>+I34</f>
        <v>6.85</v>
      </c>
      <c r="I2" s="46"/>
      <c r="J2" s="42"/>
    </row>
    <row r="3" spans="1:17" x14ac:dyDescent="0.25">
      <c r="A3" s="46" t="s">
        <v>29</v>
      </c>
      <c r="B3" s="46" t="s">
        <v>119</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9"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56">
        <v>8</v>
      </c>
      <c r="F9" s="56">
        <v>8</v>
      </c>
      <c r="G9" s="56">
        <v>8</v>
      </c>
      <c r="H9" s="56">
        <v>5</v>
      </c>
      <c r="I9" s="6">
        <f t="shared" si="0"/>
        <v>7.85</v>
      </c>
      <c r="J9" s="43"/>
      <c r="O9" s="11"/>
    </row>
    <row r="10" spans="1:17" x14ac:dyDescent="0.25">
      <c r="A10" s="10">
        <v>45948</v>
      </c>
      <c r="B10" s="11"/>
      <c r="C10" s="6">
        <v>4</v>
      </c>
      <c r="D10" s="6">
        <v>1</v>
      </c>
      <c r="E10" s="56"/>
      <c r="F10" s="56"/>
      <c r="G10" s="56"/>
      <c r="H10" s="56"/>
      <c r="I10" s="6">
        <f>0.6*E10+0.25*F10+0.1*G10+0.05*H10</f>
        <v>0</v>
      </c>
      <c r="J10" s="43"/>
      <c r="N10" s="10"/>
      <c r="O10" s="11"/>
      <c r="P10" s="6"/>
      <c r="Q10" s="6"/>
    </row>
    <row r="11" spans="1:17" x14ac:dyDescent="0.25">
      <c r="A11" s="10">
        <v>45955</v>
      </c>
      <c r="B11" s="11"/>
      <c r="C11" s="6">
        <v>4</v>
      </c>
      <c r="D11" s="6">
        <v>2</v>
      </c>
      <c r="E11" s="56"/>
      <c r="F11" s="56"/>
      <c r="G11" s="56"/>
      <c r="H11" s="56"/>
      <c r="I11" s="6">
        <f t="shared" ref="I11:I28" si="1">0.6*E11+0.25*F11+0.1*G11+0.05*H11</f>
        <v>0</v>
      </c>
      <c r="J11" s="43"/>
    </row>
    <row r="12" spans="1:17" x14ac:dyDescent="0.25">
      <c r="A12" s="10">
        <v>45962</v>
      </c>
      <c r="B12" s="11"/>
      <c r="C12" s="6">
        <v>5</v>
      </c>
      <c r="D12" s="6" t="s">
        <v>41</v>
      </c>
      <c r="E12" s="56"/>
      <c r="F12" s="56"/>
      <c r="G12" s="56"/>
      <c r="H12" s="56"/>
      <c r="I12" s="6">
        <f t="shared" si="1"/>
        <v>0</v>
      </c>
      <c r="J12" s="43"/>
    </row>
    <row r="13" spans="1:17" x14ac:dyDescent="0.25">
      <c r="A13" s="10">
        <v>45969</v>
      </c>
      <c r="B13" s="11">
        <v>5</v>
      </c>
      <c r="C13" s="6">
        <v>6</v>
      </c>
      <c r="D13" s="6">
        <v>1</v>
      </c>
      <c r="E13" s="56">
        <v>7</v>
      </c>
      <c r="F13" s="56">
        <v>7</v>
      </c>
      <c r="G13" s="56">
        <v>7</v>
      </c>
      <c r="H13" s="56">
        <v>5</v>
      </c>
      <c r="I13" s="6">
        <f t="shared" si="1"/>
        <v>6.9</v>
      </c>
      <c r="J13" s="43"/>
    </row>
    <row r="14" spans="1:17" x14ac:dyDescent="0.25">
      <c r="A14" s="10">
        <v>45976</v>
      </c>
      <c r="B14" s="11">
        <v>5</v>
      </c>
      <c r="C14" s="6">
        <v>6</v>
      </c>
      <c r="D14" s="6">
        <v>2</v>
      </c>
      <c r="E14" s="56">
        <v>7</v>
      </c>
      <c r="F14" s="56">
        <v>7</v>
      </c>
      <c r="G14" s="56">
        <v>7</v>
      </c>
      <c r="H14" s="56">
        <v>5</v>
      </c>
      <c r="I14" s="6">
        <f t="shared" si="1"/>
        <v>6.9</v>
      </c>
      <c r="J14" s="43"/>
    </row>
    <row r="15" spans="1:17" x14ac:dyDescent="0.25">
      <c r="A15" s="10">
        <v>45983</v>
      </c>
      <c r="B15" s="11">
        <v>5</v>
      </c>
      <c r="C15" s="6">
        <v>7</v>
      </c>
      <c r="D15" s="6" t="s">
        <v>41</v>
      </c>
      <c r="E15" s="56">
        <v>6</v>
      </c>
      <c r="F15" s="56">
        <v>6</v>
      </c>
      <c r="G15" s="56">
        <v>10</v>
      </c>
      <c r="H15" s="56">
        <v>5</v>
      </c>
      <c r="I15" s="6">
        <f t="shared" si="1"/>
        <v>6.35</v>
      </c>
      <c r="J15" s="43"/>
    </row>
    <row r="16" spans="1:17" x14ac:dyDescent="0.25">
      <c r="A16" s="10">
        <v>45990</v>
      </c>
      <c r="B16" s="11"/>
      <c r="C16" s="6">
        <v>8</v>
      </c>
      <c r="D16" s="6" t="s">
        <v>41</v>
      </c>
      <c r="E16" s="12"/>
      <c r="F16" s="12"/>
      <c r="G16" s="12"/>
      <c r="H16" s="12"/>
      <c r="I16" s="6">
        <f t="shared" si="1"/>
        <v>0</v>
      </c>
      <c r="J16" s="43"/>
    </row>
    <row r="17" spans="1:12" x14ac:dyDescent="0.25">
      <c r="A17" s="10">
        <v>45997</v>
      </c>
      <c r="B17" s="11">
        <v>5</v>
      </c>
      <c r="C17" s="6">
        <v>9</v>
      </c>
      <c r="D17" s="6" t="s">
        <v>41</v>
      </c>
      <c r="E17" s="12">
        <v>8</v>
      </c>
      <c r="F17" s="12">
        <v>9</v>
      </c>
      <c r="G17" s="12">
        <v>9</v>
      </c>
      <c r="H17" s="12">
        <v>5</v>
      </c>
      <c r="I17" s="6">
        <f t="shared" si="1"/>
        <v>8.1999999999999993</v>
      </c>
      <c r="J17" s="43"/>
    </row>
    <row r="18" spans="1:12" x14ac:dyDescent="0.25">
      <c r="A18" s="10">
        <v>46004</v>
      </c>
      <c r="B18" s="11"/>
      <c r="C18" s="6">
        <v>10</v>
      </c>
      <c r="D18" s="6" t="s">
        <v>41</v>
      </c>
      <c r="E18" s="58"/>
      <c r="F18" s="58"/>
      <c r="G18" s="58"/>
      <c r="H18" s="58"/>
      <c r="I18" s="6">
        <f t="shared" si="1"/>
        <v>0</v>
      </c>
      <c r="J18" s="43"/>
    </row>
    <row r="19" spans="1:12" x14ac:dyDescent="0.25">
      <c r="A19" s="10">
        <v>46011</v>
      </c>
      <c r="B19" s="11">
        <v>5</v>
      </c>
      <c r="C19" s="6">
        <v>11</v>
      </c>
      <c r="D19" s="6" t="s">
        <v>41</v>
      </c>
      <c r="E19" s="58">
        <v>8</v>
      </c>
      <c r="F19" s="58">
        <v>7</v>
      </c>
      <c r="G19" s="58">
        <v>6</v>
      </c>
      <c r="H19" s="58">
        <v>5</v>
      </c>
      <c r="I19" s="6">
        <f t="shared" si="1"/>
        <v>7.4</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12"/>
      <c r="F21" s="12"/>
      <c r="G21" s="12"/>
      <c r="H21" s="12"/>
      <c r="I21" s="6">
        <f t="shared" si="1"/>
        <v>0</v>
      </c>
      <c r="J21" s="43"/>
    </row>
    <row r="22" spans="1:12" x14ac:dyDescent="0.25">
      <c r="A22" s="10">
        <v>46046</v>
      </c>
      <c r="B22" s="11">
        <v>5</v>
      </c>
      <c r="C22" s="6">
        <v>13</v>
      </c>
      <c r="D22" s="6">
        <v>1</v>
      </c>
      <c r="E22" s="12">
        <v>6</v>
      </c>
      <c r="F22" s="12">
        <v>6</v>
      </c>
      <c r="G22" s="12">
        <v>7</v>
      </c>
      <c r="H22" s="12">
        <v>6</v>
      </c>
      <c r="I22" s="6">
        <f t="shared" si="1"/>
        <v>6.1</v>
      </c>
      <c r="J22" s="43"/>
    </row>
    <row r="23" spans="1:12" x14ac:dyDescent="0.25">
      <c r="A23" s="10">
        <v>46053</v>
      </c>
      <c r="B23" s="11">
        <v>5</v>
      </c>
      <c r="C23" s="6">
        <v>13</v>
      </c>
      <c r="D23" s="6">
        <v>2</v>
      </c>
      <c r="E23" s="56">
        <v>6</v>
      </c>
      <c r="F23" s="56">
        <v>6</v>
      </c>
      <c r="G23" s="56">
        <v>7</v>
      </c>
      <c r="H23" s="56">
        <v>6</v>
      </c>
      <c r="I23" s="6">
        <f t="shared" si="1"/>
        <v>6.1</v>
      </c>
      <c r="J23" s="43"/>
    </row>
    <row r="24" spans="1:12" x14ac:dyDescent="0.25">
      <c r="A24" s="10">
        <v>46060</v>
      </c>
      <c r="B24" s="11"/>
      <c r="C24" s="6">
        <v>14</v>
      </c>
      <c r="D24" s="6" t="s">
        <v>41</v>
      </c>
      <c r="E24" s="12"/>
      <c r="F24" s="12"/>
      <c r="G24" s="12"/>
      <c r="H24" s="12"/>
      <c r="I24" s="6">
        <f t="shared" si="1"/>
        <v>0</v>
      </c>
      <c r="J24" s="43"/>
    </row>
    <row r="25" spans="1:12" x14ac:dyDescent="0.25">
      <c r="A25" s="10">
        <v>46067</v>
      </c>
      <c r="B25" s="11"/>
      <c r="C25" s="6">
        <v>15</v>
      </c>
      <c r="D25" s="6">
        <v>1</v>
      </c>
      <c r="E25" s="12"/>
      <c r="F25" s="12"/>
      <c r="G25" s="12"/>
      <c r="H25" s="12"/>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12"/>
      <c r="F27" s="12"/>
      <c r="G27" s="12"/>
      <c r="H27" s="12"/>
      <c r="I27" s="6">
        <f t="shared" si="1"/>
        <v>0</v>
      </c>
      <c r="J27" s="43"/>
    </row>
    <row r="28" spans="1:12" x14ac:dyDescent="0.25">
      <c r="A28" s="10">
        <v>46088</v>
      </c>
      <c r="B28" s="11"/>
      <c r="C28" s="6">
        <v>16</v>
      </c>
      <c r="D28" s="6">
        <v>2</v>
      </c>
      <c r="E28" s="12"/>
      <c r="F28" s="12"/>
      <c r="G28" s="12"/>
      <c r="H28" s="12"/>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48</v>
      </c>
      <c r="F30" s="13">
        <f>SUM(F10:F28)</f>
        <v>48</v>
      </c>
      <c r="G30" s="13">
        <f>SUM(G10:G28)</f>
        <v>53</v>
      </c>
      <c r="H30" s="13">
        <f>SUM(H10:H28)</f>
        <v>37</v>
      </c>
      <c r="I30" s="14">
        <f>0.6*E30+0.25*F30+0.1*G30+0.05*H30</f>
        <v>47.949999999999996</v>
      </c>
      <c r="J30" s="14"/>
    </row>
    <row r="31" spans="1:12" x14ac:dyDescent="0.25">
      <c r="A31" s="1" t="s">
        <v>6</v>
      </c>
      <c r="B31" s="6">
        <f>COUNT(E10:E28)</f>
        <v>7</v>
      </c>
      <c r="C31" s="6"/>
      <c r="E31" s="13">
        <f>$B$31</f>
        <v>7</v>
      </c>
      <c r="F31" s="13">
        <f>$B$31</f>
        <v>7</v>
      </c>
      <c r="G31" s="13">
        <f>$B$31</f>
        <v>7</v>
      </c>
      <c r="H31" s="13">
        <f>$B$31</f>
        <v>7</v>
      </c>
      <c r="I31" s="13"/>
      <c r="J31" s="13"/>
      <c r="L31" s="16"/>
    </row>
    <row r="32" spans="1:12" x14ac:dyDescent="0.25">
      <c r="A32" s="1" t="s">
        <v>5</v>
      </c>
      <c r="C32" s="6"/>
      <c r="E32" s="13">
        <f>+E30/($B$31*10)*'Summary All Grounds'!$G$6</f>
        <v>4.1142857142857139</v>
      </c>
      <c r="F32" s="13">
        <f>+F30/($B$31*10)*'Summary All Grounds'!$H$6</f>
        <v>1.7142857142857144</v>
      </c>
      <c r="G32" s="13">
        <f>+G30/($B$31*10)*'Summary All Grounds'!$I$6</f>
        <v>0.75714285714285712</v>
      </c>
      <c r="H32" s="13">
        <f>+H30/($B$31*10)*'Summary All Grounds'!$J$6</f>
        <v>0.26428571428571429</v>
      </c>
      <c r="I32" s="13">
        <f>SUM(E32:H32)</f>
        <v>6.85</v>
      </c>
      <c r="J32" s="13"/>
    </row>
    <row r="33" spans="1:12" x14ac:dyDescent="0.25">
      <c r="A33" s="6"/>
      <c r="B33" s="10"/>
      <c r="C33" s="6"/>
      <c r="E33" s="13"/>
      <c r="F33" s="13"/>
      <c r="G33" s="13"/>
      <c r="H33" s="13"/>
      <c r="I33" s="13"/>
      <c r="J33" s="13"/>
    </row>
    <row r="34" spans="1:12" x14ac:dyDescent="0.25">
      <c r="A34" s="6"/>
      <c r="B34" s="10"/>
      <c r="C34" s="6"/>
      <c r="E34" s="6" t="s">
        <v>14</v>
      </c>
      <c r="I34" s="13">
        <f>+I30/B31</f>
        <v>6.85</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8" activePane="bottomLeft" state="frozen"/>
      <selection pane="bottomLeft" activeCell="F22" sqref="F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5" bottom="0.98425196850393704" header="0.51181102362204722" footer="0.51181102362204722"/>
  <pageSetup paperSize="9" orientation="landscape"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Q38"/>
  <sheetViews>
    <sheetView zoomScaleNormal="100" workbookViewId="0">
      <pane ySplit="6" topLeftCell="A7" activePane="bottomLeft" state="frozen"/>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54</v>
      </c>
      <c r="C2" s="47"/>
      <c r="D2" s="47"/>
      <c r="E2" s="47"/>
      <c r="F2" s="82" t="s">
        <v>28</v>
      </c>
      <c r="G2" s="82"/>
      <c r="H2" s="48">
        <f>+I34</f>
        <v>7.6071428571428568</v>
      </c>
      <c r="I2" s="46"/>
      <c r="J2" s="42"/>
    </row>
    <row r="3" spans="1:17" x14ac:dyDescent="0.25">
      <c r="A3" s="46" t="s">
        <v>29</v>
      </c>
      <c r="B3" s="46" t="s">
        <v>120</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25"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c r="C9" s="6">
        <v>3</v>
      </c>
      <c r="D9" s="6" t="s">
        <v>41</v>
      </c>
      <c r="E9" s="56"/>
      <c r="F9" s="56"/>
      <c r="G9" s="56"/>
      <c r="H9" s="56"/>
      <c r="I9" s="6">
        <f t="shared" si="0"/>
        <v>0</v>
      </c>
      <c r="J9" s="43"/>
      <c r="O9" s="11"/>
    </row>
    <row r="10" spans="1:17" x14ac:dyDescent="0.25">
      <c r="A10" s="10">
        <v>45948</v>
      </c>
      <c r="B10" s="11"/>
      <c r="C10" s="6">
        <v>4</v>
      </c>
      <c r="D10" s="6">
        <v>1</v>
      </c>
      <c r="E10" s="56"/>
      <c r="F10" s="56"/>
      <c r="G10" s="56"/>
      <c r="H10" s="56"/>
      <c r="I10" s="6">
        <f t="shared" si="0"/>
        <v>0</v>
      </c>
      <c r="J10" s="43"/>
      <c r="N10" s="10"/>
      <c r="O10" s="11"/>
      <c r="P10" s="6"/>
      <c r="Q10" s="6"/>
    </row>
    <row r="11" spans="1:17" x14ac:dyDescent="0.25">
      <c r="A11" s="10">
        <v>45955</v>
      </c>
      <c r="B11" s="11"/>
      <c r="C11" s="6">
        <v>4</v>
      </c>
      <c r="D11" s="6">
        <v>2</v>
      </c>
      <c r="E11" s="56"/>
      <c r="F11" s="56"/>
      <c r="G11" s="56"/>
      <c r="H11" s="56"/>
      <c r="I11" s="6">
        <f t="shared" si="0"/>
        <v>0</v>
      </c>
      <c r="J11" s="43"/>
    </row>
    <row r="12" spans="1:17" x14ac:dyDescent="0.25">
      <c r="A12" s="10">
        <v>45962</v>
      </c>
      <c r="B12" s="11">
        <v>5</v>
      </c>
      <c r="C12" s="6">
        <v>5</v>
      </c>
      <c r="D12" s="6" t="s">
        <v>41</v>
      </c>
      <c r="E12" s="56">
        <v>6</v>
      </c>
      <c r="F12" s="56">
        <v>8</v>
      </c>
      <c r="G12" s="56">
        <v>8</v>
      </c>
      <c r="H12" s="56">
        <v>5</v>
      </c>
      <c r="I12" s="6">
        <f t="shared" si="0"/>
        <v>6.6499999999999995</v>
      </c>
      <c r="J12" s="43"/>
    </row>
    <row r="13" spans="1:17" x14ac:dyDescent="0.25">
      <c r="A13" s="10">
        <v>45969</v>
      </c>
      <c r="B13" s="11">
        <v>5</v>
      </c>
      <c r="C13" s="6">
        <v>6</v>
      </c>
      <c r="D13" s="6">
        <v>1</v>
      </c>
      <c r="E13" s="56">
        <v>8</v>
      </c>
      <c r="F13" s="56">
        <v>9</v>
      </c>
      <c r="G13" s="56">
        <v>8</v>
      </c>
      <c r="H13" s="56">
        <v>9</v>
      </c>
      <c r="I13" s="6">
        <f t="shared" si="0"/>
        <v>8.2999999999999989</v>
      </c>
      <c r="J13" s="43"/>
    </row>
    <row r="14" spans="1:17" x14ac:dyDescent="0.25">
      <c r="A14" s="10">
        <v>45976</v>
      </c>
      <c r="B14" s="11">
        <v>5</v>
      </c>
      <c r="C14" s="6">
        <v>6</v>
      </c>
      <c r="D14" s="6">
        <v>2</v>
      </c>
      <c r="E14" s="56">
        <v>8</v>
      </c>
      <c r="F14" s="56">
        <v>9</v>
      </c>
      <c r="G14" s="56">
        <v>8</v>
      </c>
      <c r="H14" s="56">
        <v>9</v>
      </c>
      <c r="I14" s="6">
        <f t="shared" si="0"/>
        <v>8.2999999999999989</v>
      </c>
      <c r="J14" s="43"/>
    </row>
    <row r="15" spans="1:17" x14ac:dyDescent="0.25">
      <c r="A15" s="10">
        <v>45983</v>
      </c>
      <c r="B15" s="11"/>
      <c r="C15" s="6">
        <v>7</v>
      </c>
      <c r="D15" s="6" t="s">
        <v>41</v>
      </c>
      <c r="E15" s="12"/>
      <c r="F15" s="12"/>
      <c r="G15" s="12"/>
      <c r="H15" s="12"/>
      <c r="I15" s="6">
        <f t="shared" si="0"/>
        <v>0</v>
      </c>
      <c r="J15" s="43"/>
    </row>
    <row r="16" spans="1:17" x14ac:dyDescent="0.25">
      <c r="A16" s="10">
        <v>45990</v>
      </c>
      <c r="B16" s="11">
        <v>5</v>
      </c>
      <c r="C16" s="6">
        <v>8</v>
      </c>
      <c r="D16" s="6" t="s">
        <v>41</v>
      </c>
      <c r="E16" s="56">
        <v>7</v>
      </c>
      <c r="F16" s="56">
        <v>7</v>
      </c>
      <c r="G16" s="56">
        <v>8</v>
      </c>
      <c r="H16" s="56">
        <v>6</v>
      </c>
      <c r="I16" s="6">
        <f t="shared" si="0"/>
        <v>7.05</v>
      </c>
      <c r="J16" s="43"/>
    </row>
    <row r="17" spans="1:12" x14ac:dyDescent="0.25">
      <c r="A17" s="10">
        <v>45997</v>
      </c>
      <c r="B17" s="11"/>
      <c r="C17" s="6">
        <v>9</v>
      </c>
      <c r="D17" s="6" t="s">
        <v>41</v>
      </c>
      <c r="E17" s="58"/>
      <c r="F17" s="58"/>
      <c r="G17" s="58"/>
      <c r="H17" s="58"/>
      <c r="I17" s="6">
        <f t="shared" si="0"/>
        <v>0</v>
      </c>
      <c r="J17" s="43"/>
    </row>
    <row r="18" spans="1:12" x14ac:dyDescent="0.25">
      <c r="A18" s="10">
        <v>46004</v>
      </c>
      <c r="B18" s="11">
        <v>5</v>
      </c>
      <c r="C18" s="6">
        <v>10</v>
      </c>
      <c r="D18" s="6" t="s">
        <v>41</v>
      </c>
      <c r="E18" s="58">
        <v>8</v>
      </c>
      <c r="F18" s="58">
        <v>8</v>
      </c>
      <c r="G18" s="58">
        <v>7</v>
      </c>
      <c r="H18" s="58">
        <v>5</v>
      </c>
      <c r="I18" s="6">
        <f t="shared" si="0"/>
        <v>7.75</v>
      </c>
      <c r="J18" s="43"/>
    </row>
    <row r="19" spans="1:12" x14ac:dyDescent="0.25">
      <c r="A19" s="10">
        <v>46011</v>
      </c>
      <c r="B19" s="11"/>
      <c r="C19" s="6">
        <v>11</v>
      </c>
      <c r="D19" s="6" t="s">
        <v>41</v>
      </c>
      <c r="E19" s="12"/>
      <c r="F19" s="12"/>
      <c r="G19" s="12"/>
      <c r="H19" s="12"/>
      <c r="I19" s="6">
        <f t="shared" si="0"/>
        <v>0</v>
      </c>
      <c r="J19" s="43"/>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58"/>
      <c r="F21" s="58"/>
      <c r="G21" s="58"/>
      <c r="H21" s="58"/>
      <c r="I21" s="6">
        <f t="shared" si="0"/>
        <v>0</v>
      </c>
      <c r="J21" s="43"/>
    </row>
    <row r="22" spans="1:12" x14ac:dyDescent="0.25">
      <c r="A22" s="10">
        <v>46046</v>
      </c>
      <c r="B22" s="11">
        <v>5</v>
      </c>
      <c r="C22" s="6">
        <v>13</v>
      </c>
      <c r="D22" s="6">
        <v>1</v>
      </c>
      <c r="E22" s="56">
        <v>7</v>
      </c>
      <c r="F22" s="56">
        <v>9</v>
      </c>
      <c r="G22" s="56">
        <v>9</v>
      </c>
      <c r="H22" s="56">
        <v>5</v>
      </c>
      <c r="I22" s="6">
        <f t="shared" si="0"/>
        <v>7.6000000000000005</v>
      </c>
      <c r="J22" s="43"/>
    </row>
    <row r="23" spans="1:12" x14ac:dyDescent="0.25">
      <c r="A23" s="10">
        <v>46053</v>
      </c>
      <c r="B23" s="11">
        <v>5</v>
      </c>
      <c r="C23" s="6">
        <v>13</v>
      </c>
      <c r="D23" s="6">
        <v>2</v>
      </c>
      <c r="E23" s="56">
        <v>7</v>
      </c>
      <c r="F23" s="56">
        <v>9</v>
      </c>
      <c r="G23" s="56">
        <v>9</v>
      </c>
      <c r="H23" s="56">
        <v>5</v>
      </c>
      <c r="I23" s="6">
        <f t="shared" si="0"/>
        <v>7.6000000000000005</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si="0"/>
        <v>0</v>
      </c>
      <c r="J25" s="43"/>
    </row>
    <row r="26" spans="1:12" x14ac:dyDescent="0.25">
      <c r="A26" s="10">
        <v>46074</v>
      </c>
      <c r="B26" s="11"/>
      <c r="C26" s="6">
        <v>15</v>
      </c>
      <c r="D26" s="6">
        <v>2</v>
      </c>
      <c r="E26" s="56"/>
      <c r="F26" s="56"/>
      <c r="G26" s="56"/>
      <c r="H26" s="56"/>
      <c r="I26" s="6">
        <f t="shared" ref="I26:I28" si="1">0.6*E26+0.25*F26+0.1*G26+0.05*H26</f>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51</v>
      </c>
      <c r="F30" s="13">
        <f>SUM(F10:F28)</f>
        <v>59</v>
      </c>
      <c r="G30" s="13">
        <f>SUM(G10:G28)</f>
        <v>57</v>
      </c>
      <c r="H30" s="13">
        <f>SUM(H10:H28)</f>
        <v>44</v>
      </c>
      <c r="I30" s="14">
        <f>0.6*E30+0.25*F30+0.1*G30+0.05*H30</f>
        <v>53.25</v>
      </c>
      <c r="J30" s="14"/>
    </row>
    <row r="31" spans="1:12" x14ac:dyDescent="0.25">
      <c r="A31" s="1" t="s">
        <v>6</v>
      </c>
      <c r="B31" s="6">
        <f>COUNT(E10:E28)</f>
        <v>7</v>
      </c>
      <c r="C31" s="6"/>
      <c r="E31" s="13">
        <f>$B$31</f>
        <v>7</v>
      </c>
      <c r="F31" s="13">
        <f>$B$31</f>
        <v>7</v>
      </c>
      <c r="G31" s="13">
        <f>$B$31</f>
        <v>7</v>
      </c>
      <c r="H31" s="13">
        <f>$B$31</f>
        <v>7</v>
      </c>
      <c r="I31" s="13"/>
      <c r="J31" s="13"/>
      <c r="L31" s="16"/>
    </row>
    <row r="32" spans="1:12" x14ac:dyDescent="0.25">
      <c r="A32" s="1" t="s">
        <v>5</v>
      </c>
      <c r="C32" s="6"/>
      <c r="E32" s="13">
        <f>+E30/($B$31*10)*'Summary All Grounds'!$G$6</f>
        <v>4.371428571428571</v>
      </c>
      <c r="F32" s="13">
        <f>+F30/($B$31*10)*'Summary All Grounds'!$H$6</f>
        <v>2.1071428571428572</v>
      </c>
      <c r="G32" s="13">
        <f>+G30/($B$31*10)*'Summary All Grounds'!$I$6</f>
        <v>0.81428571428571428</v>
      </c>
      <c r="H32" s="13">
        <f>+H30/($B$31*10)*'Summary All Grounds'!$J$6</f>
        <v>0.31428571428571428</v>
      </c>
      <c r="I32" s="13">
        <f>SUM(E32:H32)</f>
        <v>7.6071428571428559</v>
      </c>
      <c r="J32" s="13"/>
    </row>
    <row r="33" spans="1:12" x14ac:dyDescent="0.25">
      <c r="A33" s="6"/>
      <c r="B33" s="10"/>
      <c r="C33" s="6"/>
      <c r="E33" s="13"/>
      <c r="F33" s="13"/>
      <c r="G33" s="13"/>
      <c r="H33" s="13"/>
      <c r="I33" s="13"/>
      <c r="J33" s="13"/>
    </row>
    <row r="34" spans="1:12" x14ac:dyDescent="0.25">
      <c r="A34" s="6"/>
      <c r="B34" s="10"/>
      <c r="C34" s="6"/>
      <c r="E34" s="6" t="s">
        <v>14</v>
      </c>
      <c r="I34" s="13">
        <f>+I30/B31</f>
        <v>7.6071428571428568</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F20" sqref="F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 bottom="0.98425196850393704" header="0.51181102362204722" footer="0.51181102362204722"/>
  <pageSetup paperSize="9" orientation="landscape"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1"/>
  <dimension ref="A1:Q40"/>
  <sheetViews>
    <sheetView zoomScaleNormal="100" workbookViewId="0">
      <pane ySplit="6" topLeftCell="A7" activePane="bottomLeft" state="frozen"/>
      <selection pane="bottomLeft" activeCell="J25" sqref="J25"/>
    </sheetView>
  </sheetViews>
  <sheetFormatPr defaultColWidth="9.140625" defaultRowHeight="15" x14ac:dyDescent="0.25"/>
  <cols>
    <col min="1" max="1" width="10" style="1" bestFit="1" customWidth="1"/>
    <col min="2" max="2" width="8.28515625" style="6" bestFit="1" customWidth="1"/>
    <col min="3" max="3" width="6.28515625" style="10" bestFit="1" customWidth="1"/>
    <col min="4" max="4" width="4" style="6" bestFit="1" customWidth="1"/>
    <col min="5" max="5" width="14.8554687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17" t="s">
        <v>44</v>
      </c>
      <c r="B1" s="18"/>
      <c r="C1" s="19"/>
      <c r="D1" s="19"/>
      <c r="E1" s="20"/>
      <c r="F1" s="20"/>
      <c r="G1" s="20"/>
      <c r="H1" s="20"/>
      <c r="I1" s="20"/>
      <c r="J1" s="4"/>
    </row>
    <row r="2" spans="1:17" x14ac:dyDescent="0.25">
      <c r="A2" s="17" t="s">
        <v>26</v>
      </c>
      <c r="B2" s="17" t="s">
        <v>84</v>
      </c>
      <c r="C2" s="19"/>
      <c r="D2" s="19"/>
      <c r="E2" s="17" t="s">
        <v>46</v>
      </c>
      <c r="F2" s="17"/>
      <c r="G2" s="21">
        <f>+SUM(I10:I30)</f>
        <v>110</v>
      </c>
      <c r="H2" s="17"/>
      <c r="I2" s="20"/>
      <c r="J2" s="42"/>
    </row>
    <row r="3" spans="1:17" x14ac:dyDescent="0.25">
      <c r="A3" s="17" t="s">
        <v>29</v>
      </c>
      <c r="B3" s="17" t="s">
        <v>121</v>
      </c>
      <c r="C3" s="19"/>
      <c r="D3" s="19"/>
      <c r="E3" s="20"/>
      <c r="F3" s="83"/>
      <c r="G3" s="83"/>
      <c r="H3" s="83"/>
      <c r="I3" s="20"/>
      <c r="J3" s="4"/>
    </row>
    <row r="4" spans="1:17" s="7" customFormat="1" x14ac:dyDescent="0.25">
      <c r="A4" s="2"/>
      <c r="B4" s="2"/>
      <c r="C4" s="3"/>
      <c r="D4" s="3"/>
      <c r="E4" s="4" t="s">
        <v>7</v>
      </c>
      <c r="F4" s="4" t="s">
        <v>7</v>
      </c>
      <c r="G4" s="5"/>
      <c r="H4" s="5"/>
      <c r="I4" s="6"/>
      <c r="J4" s="1"/>
    </row>
    <row r="5" spans="1:17" s="7" customFormat="1" x14ac:dyDescent="0.25">
      <c r="E5" s="4" t="s">
        <v>31</v>
      </c>
      <c r="F5" s="4" t="s">
        <v>32</v>
      </c>
      <c r="G5" s="4" t="s">
        <v>33</v>
      </c>
      <c r="H5" s="4" t="s">
        <v>34</v>
      </c>
      <c r="I5" s="4" t="s">
        <v>35</v>
      </c>
      <c r="J5" s="4" t="s">
        <v>36</v>
      </c>
    </row>
    <row r="6" spans="1:17" s="7" customFormat="1" x14ac:dyDescent="0.25">
      <c r="A6" s="4" t="s">
        <v>37</v>
      </c>
      <c r="B6" s="4" t="s">
        <v>38</v>
      </c>
      <c r="C6" s="4" t="s">
        <v>39</v>
      </c>
      <c r="D6" s="4" t="s">
        <v>40</v>
      </c>
      <c r="E6" s="8">
        <v>0.6</v>
      </c>
      <c r="F6" s="8">
        <v>0.25</v>
      </c>
      <c r="G6" s="8">
        <v>0.1</v>
      </c>
      <c r="H6" s="8">
        <v>0.05</v>
      </c>
      <c r="I6" s="9">
        <v>10</v>
      </c>
    </row>
    <row r="7" spans="1:17" x14ac:dyDescent="0.25">
      <c r="A7" s="10">
        <v>45927</v>
      </c>
      <c r="B7" s="11" t="s">
        <v>131</v>
      </c>
      <c r="C7" s="6">
        <v>1</v>
      </c>
      <c r="D7" s="6" t="s">
        <v>49</v>
      </c>
      <c r="E7" s="12">
        <v>8</v>
      </c>
      <c r="F7" s="12">
        <v>9</v>
      </c>
      <c r="G7" s="12">
        <v>9</v>
      </c>
      <c r="H7" s="12">
        <v>10</v>
      </c>
      <c r="I7" s="6">
        <f>0.6*E7+0.25*F7+0.1*G7+0.05*H7</f>
        <v>8.4499999999999993</v>
      </c>
      <c r="J7" s="43"/>
      <c r="O7" s="11"/>
    </row>
    <row r="8" spans="1:17" x14ac:dyDescent="0.25">
      <c r="A8" s="10">
        <v>45934</v>
      </c>
      <c r="B8" s="11" t="s">
        <v>131</v>
      </c>
      <c r="C8" s="6">
        <v>2</v>
      </c>
      <c r="D8" s="6" t="s">
        <v>41</v>
      </c>
      <c r="E8" s="56">
        <v>8</v>
      </c>
      <c r="F8" s="56">
        <v>8</v>
      </c>
      <c r="G8" s="56">
        <v>8</v>
      </c>
      <c r="H8" s="56">
        <v>10</v>
      </c>
      <c r="I8" s="6">
        <f t="shared" ref="I8:I31" si="0">0.6*E8+0.25*F8+0.1*G8+0.05*H8</f>
        <v>8.1</v>
      </c>
      <c r="J8" s="43"/>
      <c r="O8" s="11"/>
    </row>
    <row r="9" spans="1:17" x14ac:dyDescent="0.25">
      <c r="A9" s="10">
        <v>45941</v>
      </c>
      <c r="B9" s="11">
        <v>1</v>
      </c>
      <c r="C9" s="6">
        <v>3</v>
      </c>
      <c r="D9" s="6" t="s">
        <v>41</v>
      </c>
      <c r="E9" s="56">
        <v>8</v>
      </c>
      <c r="F9" s="56">
        <v>10</v>
      </c>
      <c r="G9" s="56">
        <v>10</v>
      </c>
      <c r="H9" s="56">
        <v>10</v>
      </c>
      <c r="I9" s="6">
        <f t="shared" si="0"/>
        <v>8.8000000000000007</v>
      </c>
      <c r="J9" s="43"/>
      <c r="O9" s="11"/>
    </row>
    <row r="10" spans="1:17" x14ac:dyDescent="0.25">
      <c r="A10" s="10">
        <v>45948</v>
      </c>
      <c r="B10" s="11">
        <v>2</v>
      </c>
      <c r="C10" s="6">
        <v>4</v>
      </c>
      <c r="D10" s="6">
        <v>1</v>
      </c>
      <c r="E10" s="56">
        <v>8</v>
      </c>
      <c r="F10" s="56">
        <v>9</v>
      </c>
      <c r="G10" s="56">
        <v>9</v>
      </c>
      <c r="H10" s="56">
        <v>10</v>
      </c>
      <c r="I10" s="6">
        <f t="shared" si="0"/>
        <v>8.4499999999999993</v>
      </c>
      <c r="J10" s="43"/>
      <c r="N10" s="10"/>
      <c r="O10" s="11"/>
      <c r="P10" s="6"/>
      <c r="Q10" s="6"/>
    </row>
    <row r="11" spans="1:17" x14ac:dyDescent="0.25">
      <c r="A11" s="10">
        <v>45955</v>
      </c>
      <c r="B11" s="11">
        <v>2</v>
      </c>
      <c r="C11" s="6">
        <v>4</v>
      </c>
      <c r="D11" s="6">
        <v>2</v>
      </c>
      <c r="E11" s="56">
        <v>8</v>
      </c>
      <c r="F11" s="56">
        <v>9</v>
      </c>
      <c r="G11" s="56">
        <v>9</v>
      </c>
      <c r="H11" s="56">
        <v>10</v>
      </c>
      <c r="I11" s="6">
        <f t="shared" si="0"/>
        <v>8.4499999999999993</v>
      </c>
      <c r="J11" s="43"/>
    </row>
    <row r="12" spans="1:17" x14ac:dyDescent="0.25">
      <c r="A12" s="10">
        <v>45962</v>
      </c>
      <c r="B12" s="11">
        <v>1</v>
      </c>
      <c r="C12" s="6">
        <v>5</v>
      </c>
      <c r="D12" s="6">
        <v>1</v>
      </c>
      <c r="E12" s="12">
        <v>7</v>
      </c>
      <c r="F12" s="12">
        <v>8</v>
      </c>
      <c r="G12" s="12">
        <v>8</v>
      </c>
      <c r="H12" s="12">
        <v>10</v>
      </c>
      <c r="I12" s="6">
        <f t="shared" si="0"/>
        <v>7.5</v>
      </c>
      <c r="J12" s="43"/>
    </row>
    <row r="13" spans="1:17" x14ac:dyDescent="0.25">
      <c r="A13" s="10">
        <v>45963</v>
      </c>
      <c r="B13" s="11">
        <v>1</v>
      </c>
      <c r="C13" s="6">
        <v>5</v>
      </c>
      <c r="D13" s="6">
        <v>2</v>
      </c>
      <c r="E13" s="12">
        <v>8</v>
      </c>
      <c r="F13" s="12">
        <v>8</v>
      </c>
      <c r="G13" s="12">
        <v>8</v>
      </c>
      <c r="H13" s="12">
        <v>10</v>
      </c>
      <c r="J13" s="43" t="s">
        <v>140</v>
      </c>
    </row>
    <row r="14" spans="1:17" x14ac:dyDescent="0.25">
      <c r="A14" s="10">
        <v>45969</v>
      </c>
      <c r="B14" s="11">
        <v>2</v>
      </c>
      <c r="C14" s="6">
        <v>6</v>
      </c>
      <c r="D14" s="6">
        <v>1</v>
      </c>
      <c r="E14" s="56">
        <v>9</v>
      </c>
      <c r="F14" s="56">
        <v>9</v>
      </c>
      <c r="G14" s="56">
        <v>9</v>
      </c>
      <c r="H14" s="56">
        <v>10</v>
      </c>
      <c r="I14" s="6">
        <f t="shared" si="0"/>
        <v>9.0499999999999989</v>
      </c>
      <c r="J14" s="43"/>
    </row>
    <row r="15" spans="1:17" x14ac:dyDescent="0.25">
      <c r="A15" s="10">
        <v>45976</v>
      </c>
      <c r="B15" s="11">
        <v>2</v>
      </c>
      <c r="C15" s="6">
        <v>6</v>
      </c>
      <c r="D15" s="6">
        <v>2</v>
      </c>
      <c r="E15" s="56">
        <v>9</v>
      </c>
      <c r="F15" s="56">
        <v>9</v>
      </c>
      <c r="G15" s="56">
        <v>9</v>
      </c>
      <c r="H15" s="56">
        <v>10</v>
      </c>
      <c r="I15" s="6">
        <f t="shared" si="0"/>
        <v>9.0499999999999989</v>
      </c>
      <c r="J15" s="43"/>
    </row>
    <row r="16" spans="1:17" x14ac:dyDescent="0.25">
      <c r="A16" s="10">
        <v>45983</v>
      </c>
      <c r="B16" s="11">
        <v>1</v>
      </c>
      <c r="C16" s="6">
        <v>7</v>
      </c>
      <c r="D16" s="6">
        <v>1</v>
      </c>
      <c r="E16" s="12">
        <v>10</v>
      </c>
      <c r="F16" s="12">
        <v>10</v>
      </c>
      <c r="G16" s="12">
        <v>10</v>
      </c>
      <c r="H16" s="12">
        <v>10</v>
      </c>
      <c r="I16" s="6">
        <f t="shared" si="0"/>
        <v>10</v>
      </c>
      <c r="J16" s="43"/>
    </row>
    <row r="17" spans="1:10" x14ac:dyDescent="0.25">
      <c r="A17" s="10">
        <v>45984</v>
      </c>
      <c r="B17" s="11">
        <v>1</v>
      </c>
      <c r="C17" s="6">
        <v>7</v>
      </c>
      <c r="D17" s="6">
        <v>2</v>
      </c>
      <c r="E17" s="12">
        <v>9</v>
      </c>
      <c r="F17" s="12">
        <v>10</v>
      </c>
      <c r="G17" s="12">
        <v>10</v>
      </c>
      <c r="H17" s="12">
        <v>10</v>
      </c>
      <c r="J17" s="43" t="s">
        <v>140</v>
      </c>
    </row>
    <row r="18" spans="1:10" x14ac:dyDescent="0.25">
      <c r="A18" s="10">
        <v>45990</v>
      </c>
      <c r="B18" s="11">
        <v>2</v>
      </c>
      <c r="C18" s="6">
        <v>8</v>
      </c>
      <c r="D18" s="6" t="s">
        <v>41</v>
      </c>
      <c r="E18" s="57">
        <v>10</v>
      </c>
      <c r="F18" s="57">
        <v>10</v>
      </c>
      <c r="G18" s="57">
        <v>10</v>
      </c>
      <c r="H18" s="57">
        <v>10</v>
      </c>
      <c r="I18" s="6">
        <f t="shared" si="0"/>
        <v>10</v>
      </c>
      <c r="J18" s="43"/>
    </row>
    <row r="19" spans="1:10" x14ac:dyDescent="0.25">
      <c r="A19" s="10">
        <v>45997</v>
      </c>
      <c r="B19" s="11">
        <v>1</v>
      </c>
      <c r="C19" s="6">
        <v>9</v>
      </c>
      <c r="D19" s="6" t="s">
        <v>41</v>
      </c>
      <c r="E19" s="57">
        <v>10</v>
      </c>
      <c r="F19" s="57">
        <v>9</v>
      </c>
      <c r="G19" s="57">
        <v>10</v>
      </c>
      <c r="H19" s="57">
        <v>10</v>
      </c>
      <c r="I19" s="6">
        <f t="shared" si="0"/>
        <v>9.75</v>
      </c>
      <c r="J19" s="43"/>
    </row>
    <row r="20" spans="1:10" x14ac:dyDescent="0.25">
      <c r="A20" s="10">
        <v>46004</v>
      </c>
      <c r="B20" s="11">
        <v>2</v>
      </c>
      <c r="C20" s="6">
        <v>10</v>
      </c>
      <c r="D20" s="6" t="s">
        <v>41</v>
      </c>
      <c r="E20" s="58">
        <v>10</v>
      </c>
      <c r="F20" s="58">
        <v>10</v>
      </c>
      <c r="G20" s="58">
        <v>10</v>
      </c>
      <c r="H20" s="58">
        <v>10</v>
      </c>
      <c r="I20" s="6">
        <f t="shared" si="0"/>
        <v>10</v>
      </c>
      <c r="J20" s="43"/>
    </row>
    <row r="21" spans="1:10" x14ac:dyDescent="0.25">
      <c r="A21" s="10">
        <v>46011</v>
      </c>
      <c r="B21" s="11">
        <v>1</v>
      </c>
      <c r="C21" s="6">
        <v>11</v>
      </c>
      <c r="D21" s="6" t="s">
        <v>41</v>
      </c>
      <c r="E21" s="58">
        <v>8</v>
      </c>
      <c r="F21" s="58">
        <v>8</v>
      </c>
      <c r="G21" s="58">
        <v>8</v>
      </c>
      <c r="H21" s="58">
        <v>8</v>
      </c>
      <c r="I21" s="6">
        <f t="shared" si="0"/>
        <v>8</v>
      </c>
      <c r="J21" s="43"/>
    </row>
    <row r="22" spans="1:10" x14ac:dyDescent="0.25">
      <c r="A22" s="10">
        <v>46032</v>
      </c>
      <c r="B22" s="11"/>
      <c r="C22" s="6"/>
      <c r="E22" s="65" t="s">
        <v>138</v>
      </c>
      <c r="F22" s="65" t="s">
        <v>138</v>
      </c>
      <c r="G22" s="65" t="s">
        <v>138</v>
      </c>
      <c r="H22" s="65" t="s">
        <v>138</v>
      </c>
      <c r="J22" s="43" t="s">
        <v>150</v>
      </c>
    </row>
    <row r="23" spans="1:10" x14ac:dyDescent="0.25">
      <c r="A23" s="10">
        <v>46039</v>
      </c>
      <c r="B23" s="11">
        <v>1</v>
      </c>
      <c r="C23" s="6">
        <v>12</v>
      </c>
      <c r="D23" s="6" t="s">
        <v>41</v>
      </c>
      <c r="E23" s="65" t="s">
        <v>137</v>
      </c>
      <c r="F23" s="65" t="s">
        <v>137</v>
      </c>
      <c r="G23" s="65" t="s">
        <v>137</v>
      </c>
      <c r="H23" s="65" t="s">
        <v>137</v>
      </c>
      <c r="J23" s="43" t="s">
        <v>142</v>
      </c>
    </row>
    <row r="24" spans="1:10" x14ac:dyDescent="0.25">
      <c r="A24" s="10">
        <v>46046</v>
      </c>
      <c r="B24" s="11">
        <v>4</v>
      </c>
      <c r="C24" s="6">
        <v>13</v>
      </c>
      <c r="D24" s="6">
        <v>1</v>
      </c>
      <c r="E24" s="56">
        <v>10</v>
      </c>
      <c r="F24" s="56">
        <v>10</v>
      </c>
      <c r="G24" s="56">
        <v>10</v>
      </c>
      <c r="H24" s="56">
        <v>10</v>
      </c>
      <c r="I24" s="6">
        <f t="shared" si="0"/>
        <v>10</v>
      </c>
      <c r="J24" s="43"/>
    </row>
    <row r="25" spans="1:10" x14ac:dyDescent="0.25">
      <c r="A25" s="10">
        <v>46053</v>
      </c>
      <c r="B25" s="11">
        <v>4</v>
      </c>
      <c r="C25" s="6">
        <v>13</v>
      </c>
      <c r="D25" s="6">
        <v>2</v>
      </c>
      <c r="E25" s="56">
        <v>10</v>
      </c>
      <c r="F25" s="56">
        <v>10</v>
      </c>
      <c r="G25" s="56">
        <v>10</v>
      </c>
      <c r="H25" s="56">
        <v>5</v>
      </c>
      <c r="I25" s="6">
        <f t="shared" si="0"/>
        <v>9.75</v>
      </c>
      <c r="J25" s="43"/>
    </row>
    <row r="26" spans="1:10" x14ac:dyDescent="0.25">
      <c r="A26" s="10">
        <v>46060</v>
      </c>
      <c r="B26" s="11"/>
      <c r="C26" s="6">
        <v>14</v>
      </c>
      <c r="D26" s="6">
        <v>1</v>
      </c>
      <c r="E26" s="56"/>
      <c r="F26" s="56"/>
      <c r="G26" s="56"/>
      <c r="H26" s="56"/>
      <c r="I26" s="6">
        <f t="shared" si="0"/>
        <v>0</v>
      </c>
      <c r="J26" s="43"/>
    </row>
    <row r="27" spans="1:10" x14ac:dyDescent="0.25">
      <c r="A27" s="10">
        <v>46061</v>
      </c>
      <c r="B27" s="11"/>
      <c r="C27" s="6">
        <v>14</v>
      </c>
      <c r="D27" s="6">
        <v>2</v>
      </c>
      <c r="E27" s="56"/>
      <c r="F27" s="56"/>
      <c r="G27" s="56"/>
      <c r="H27" s="56"/>
      <c r="I27" s="6">
        <f t="shared" si="0"/>
        <v>0</v>
      </c>
      <c r="J27" s="43"/>
    </row>
    <row r="28" spans="1:10" x14ac:dyDescent="0.25">
      <c r="A28" s="10">
        <v>46067</v>
      </c>
      <c r="B28" s="11"/>
      <c r="C28" s="6">
        <v>15</v>
      </c>
      <c r="D28" s="6">
        <v>1</v>
      </c>
      <c r="E28" s="56"/>
      <c r="F28" s="56"/>
      <c r="G28" s="56"/>
      <c r="H28" s="56"/>
      <c r="I28" s="6">
        <f t="shared" si="0"/>
        <v>0</v>
      </c>
      <c r="J28" s="43"/>
    </row>
    <row r="29" spans="1:10" x14ac:dyDescent="0.25">
      <c r="A29" s="10">
        <v>45709</v>
      </c>
      <c r="B29" s="11"/>
      <c r="C29" s="6">
        <v>15</v>
      </c>
      <c r="D29" s="6">
        <v>2</v>
      </c>
      <c r="E29" s="56"/>
      <c r="F29" s="56"/>
      <c r="G29" s="56"/>
      <c r="H29" s="56"/>
      <c r="I29" s="6">
        <f t="shared" si="0"/>
        <v>0</v>
      </c>
      <c r="J29" s="43"/>
    </row>
    <row r="30" spans="1:10" x14ac:dyDescent="0.25">
      <c r="A30" s="10">
        <v>46081</v>
      </c>
      <c r="B30" s="11"/>
      <c r="C30" s="6">
        <v>16</v>
      </c>
      <c r="D30" s="6">
        <v>1</v>
      </c>
      <c r="E30" s="56"/>
      <c r="F30" s="56"/>
      <c r="G30" s="56"/>
      <c r="H30" s="56"/>
      <c r="I30" s="6">
        <f t="shared" si="0"/>
        <v>0</v>
      </c>
      <c r="J30" s="43"/>
    </row>
    <row r="31" spans="1:10" x14ac:dyDescent="0.25">
      <c r="A31" s="10">
        <v>46088</v>
      </c>
      <c r="B31" s="11"/>
      <c r="C31" s="6">
        <v>16</v>
      </c>
      <c r="D31" s="6">
        <v>2</v>
      </c>
      <c r="E31" s="13"/>
      <c r="F31" s="13"/>
      <c r="G31" s="13"/>
      <c r="H31" s="13"/>
      <c r="I31" s="6">
        <f t="shared" si="0"/>
        <v>0</v>
      </c>
      <c r="J31" s="13"/>
    </row>
    <row r="32" spans="1:10" x14ac:dyDescent="0.25">
      <c r="A32" s="1" t="s">
        <v>35</v>
      </c>
      <c r="C32" s="6"/>
      <c r="E32" s="13">
        <f>SUM(E10:E31)</f>
        <v>126</v>
      </c>
      <c r="F32" s="13">
        <f>SUM(F10:F31)</f>
        <v>129</v>
      </c>
      <c r="G32" s="13">
        <f>SUM(G10:G31)</f>
        <v>130</v>
      </c>
      <c r="H32" s="13">
        <f>SUM(H10:H31)</f>
        <v>133</v>
      </c>
      <c r="I32" s="14">
        <f>0.6*E32+0.25*F32+0.1*G32+0.05*H32</f>
        <v>127.5</v>
      </c>
      <c r="J32" s="14"/>
    </row>
    <row r="33" spans="1:12" x14ac:dyDescent="0.25">
      <c r="A33" s="1" t="s">
        <v>6</v>
      </c>
      <c r="B33" s="6">
        <f>COUNT(E10:E30)</f>
        <v>14</v>
      </c>
      <c r="C33" s="6"/>
      <c r="E33" s="13">
        <f>$B$33</f>
        <v>14</v>
      </c>
      <c r="F33" s="13">
        <f>$B$33</f>
        <v>14</v>
      </c>
      <c r="G33" s="13">
        <f>$B$33</f>
        <v>14</v>
      </c>
      <c r="H33" s="13">
        <f>$B$33</f>
        <v>14</v>
      </c>
      <c r="I33" s="13"/>
      <c r="J33" s="13"/>
      <c r="L33" s="16"/>
    </row>
    <row r="34" spans="1:12" x14ac:dyDescent="0.25">
      <c r="A34" s="1" t="s">
        <v>5</v>
      </c>
      <c r="C34" s="6"/>
      <c r="E34" s="13">
        <f>+E32/($B$33*10)*'Summary All Grounds'!$G$6</f>
        <v>5.4</v>
      </c>
      <c r="F34" s="13">
        <f>+F32/($B$33*10)*'Summary All Grounds'!$H$6</f>
        <v>2.3035714285714284</v>
      </c>
      <c r="G34" s="13">
        <f>+G32/($B$33*10)*'Summary All Grounds'!$I$6</f>
        <v>0.9285714285714286</v>
      </c>
      <c r="H34" s="13">
        <f>+H32/($B$33*10)*'Summary All Grounds'!$J$6</f>
        <v>0.47499999999999998</v>
      </c>
      <c r="I34" s="13">
        <f>SUM(E34:H34)</f>
        <v>9.1071428571428577</v>
      </c>
      <c r="J34" s="13"/>
    </row>
    <row r="35" spans="1:12" x14ac:dyDescent="0.25">
      <c r="A35" s="6"/>
      <c r="B35" s="10"/>
      <c r="C35" s="6"/>
      <c r="E35" s="13"/>
      <c r="F35" s="13"/>
      <c r="G35" s="13"/>
      <c r="H35" s="13"/>
      <c r="I35" s="13"/>
      <c r="J35" s="13"/>
    </row>
    <row r="36" spans="1:12" x14ac:dyDescent="0.25">
      <c r="A36" s="6"/>
      <c r="B36" s="10"/>
      <c r="C36" s="6"/>
      <c r="E36" s="6" t="s">
        <v>14</v>
      </c>
      <c r="I36" s="13">
        <f>+I32/B33</f>
        <v>9.1071428571428577</v>
      </c>
      <c r="J36" s="1" t="s">
        <v>42</v>
      </c>
    </row>
    <row r="37" spans="1:12" x14ac:dyDescent="0.25">
      <c r="A37" s="6"/>
      <c r="B37" s="10"/>
      <c r="C37" s="6"/>
      <c r="I37" s="13">
        <f>+I34-I36</f>
        <v>0</v>
      </c>
      <c r="J37" s="1" t="s">
        <v>43</v>
      </c>
    </row>
    <row r="38" spans="1:12" x14ac:dyDescent="0.25">
      <c r="A38" s="6"/>
      <c r="B38" s="10"/>
      <c r="C38" s="6"/>
      <c r="I38" s="13">
        <f>+I35-I37</f>
        <v>0</v>
      </c>
      <c r="J38" s="1" t="s">
        <v>43</v>
      </c>
    </row>
    <row r="39" spans="1:12" x14ac:dyDescent="0.25">
      <c r="A39" s="6"/>
      <c r="B39" s="10"/>
      <c r="C39" s="6"/>
      <c r="I39" s="1"/>
      <c r="J39" s="1"/>
    </row>
    <row r="40" spans="1:12" x14ac:dyDescent="0.25">
      <c r="L40"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3:H3"/>
  </mergeCells>
  <phoneticPr fontId="0" type="noConversion"/>
  <pageMargins left="0.19685039370078741" right="0.19685039370078741" top="0.28999999999999998" bottom="0.98425196850393704" header="0.51181102362204722" footer="0.51181102362204722"/>
  <pageSetup paperSize="9" orientation="landscape" r:id="rId2"/>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2"/>
  <dimension ref="A1:Q38"/>
  <sheetViews>
    <sheetView zoomScaleNormal="100" workbookViewId="0">
      <pane ySplit="3" topLeftCell="A4" activePane="bottomLeft" state="frozen"/>
      <selection activeCell="B19" sqref="B19"/>
      <selection pane="bottomLeft" activeCell="J21" sqref="J21"/>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122</v>
      </c>
      <c r="C2" s="47"/>
      <c r="D2" s="47"/>
      <c r="E2" s="47"/>
      <c r="F2" s="82" t="s">
        <v>28</v>
      </c>
      <c r="G2" s="82"/>
      <c r="H2" s="48">
        <f>+I34</f>
        <v>7.7181818181818178</v>
      </c>
      <c r="I2" s="46"/>
      <c r="J2" s="42"/>
    </row>
    <row r="3" spans="1:17" x14ac:dyDescent="0.25">
      <c r="A3" s="46" t="s">
        <v>29</v>
      </c>
      <c r="B3" s="46" t="s">
        <v>123</v>
      </c>
      <c r="C3" s="47"/>
      <c r="D3" s="47"/>
      <c r="E3" s="47"/>
      <c r="F3" s="47"/>
      <c r="G3" s="47"/>
      <c r="H3" s="47"/>
      <c r="I3" s="47"/>
      <c r="J3" s="4"/>
    </row>
    <row r="4" spans="1:17" s="7" customFormat="1" x14ac:dyDescent="0.25">
      <c r="A4" s="2"/>
      <c r="B4" s="2"/>
      <c r="C4" s="3"/>
      <c r="D4" s="3"/>
      <c r="E4" s="4" t="s">
        <v>7</v>
      </c>
      <c r="F4" s="4" t="s">
        <v>7</v>
      </c>
      <c r="G4" s="5"/>
      <c r="H4" s="5"/>
      <c r="I4" s="6"/>
      <c r="J4" s="1"/>
    </row>
    <row r="5" spans="1:17" s="7" customFormat="1" x14ac:dyDescent="0.25">
      <c r="E5" s="4" t="s">
        <v>31</v>
      </c>
      <c r="F5" s="4" t="s">
        <v>32</v>
      </c>
      <c r="G5" s="4" t="s">
        <v>33</v>
      </c>
      <c r="H5" s="4" t="s">
        <v>34</v>
      </c>
      <c r="I5" s="4" t="s">
        <v>35</v>
      </c>
      <c r="J5" s="4" t="s">
        <v>36</v>
      </c>
    </row>
    <row r="6" spans="1:17" s="7" customForma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9"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3</v>
      </c>
      <c r="C9" s="6">
        <v>3</v>
      </c>
      <c r="D9" s="6" t="s">
        <v>41</v>
      </c>
      <c r="E9" s="12">
        <v>8</v>
      </c>
      <c r="F9" s="12">
        <v>7</v>
      </c>
      <c r="G9" s="12">
        <v>6</v>
      </c>
      <c r="H9" s="12">
        <v>5</v>
      </c>
      <c r="I9" s="6">
        <f t="shared" si="0"/>
        <v>7.4</v>
      </c>
      <c r="J9" s="43"/>
      <c r="O9" s="11"/>
    </row>
    <row r="10" spans="1:17" x14ac:dyDescent="0.25">
      <c r="A10" s="10">
        <v>45948</v>
      </c>
      <c r="B10" s="11">
        <v>4</v>
      </c>
      <c r="C10" s="6">
        <v>4</v>
      </c>
      <c r="D10" s="6">
        <v>1</v>
      </c>
      <c r="E10" s="56">
        <v>8</v>
      </c>
      <c r="F10" s="56">
        <v>8</v>
      </c>
      <c r="G10" s="56">
        <v>8</v>
      </c>
      <c r="H10" s="56">
        <v>5</v>
      </c>
      <c r="I10" s="6">
        <f t="shared" ref="I10:I28" si="1">0.6*E10+0.25*F10+0.1*G10+0.05*H10</f>
        <v>7.85</v>
      </c>
      <c r="J10" s="43"/>
      <c r="N10" s="10"/>
      <c r="O10" s="11"/>
      <c r="P10" s="6"/>
      <c r="Q10" s="6"/>
    </row>
    <row r="11" spans="1:17" x14ac:dyDescent="0.25">
      <c r="A11" s="10">
        <v>45955</v>
      </c>
      <c r="B11" s="11">
        <v>4</v>
      </c>
      <c r="C11" s="6">
        <v>4</v>
      </c>
      <c r="D11" s="6">
        <v>2</v>
      </c>
      <c r="E11" s="56">
        <v>8</v>
      </c>
      <c r="F11" s="56">
        <v>8</v>
      </c>
      <c r="G11" s="56">
        <v>8</v>
      </c>
      <c r="H11" s="56">
        <v>5</v>
      </c>
      <c r="I11" s="6">
        <f t="shared" si="1"/>
        <v>7.85</v>
      </c>
      <c r="J11" s="43"/>
    </row>
    <row r="12" spans="1:17" x14ac:dyDescent="0.25">
      <c r="A12" s="10">
        <v>45962</v>
      </c>
      <c r="B12" s="11">
        <v>3</v>
      </c>
      <c r="C12" s="6">
        <v>5</v>
      </c>
      <c r="D12" s="6" t="s">
        <v>41</v>
      </c>
      <c r="E12" s="12">
        <v>8</v>
      </c>
      <c r="F12" s="12">
        <v>7</v>
      </c>
      <c r="G12" s="12">
        <v>7</v>
      </c>
      <c r="H12" s="12">
        <v>5</v>
      </c>
      <c r="I12" s="6">
        <f t="shared" si="1"/>
        <v>7.5</v>
      </c>
      <c r="J12" s="43"/>
    </row>
    <row r="13" spans="1:17" x14ac:dyDescent="0.25">
      <c r="A13" s="10">
        <v>45969</v>
      </c>
      <c r="B13" s="11">
        <v>4</v>
      </c>
      <c r="C13" s="6">
        <v>6</v>
      </c>
      <c r="D13" s="6">
        <v>1</v>
      </c>
      <c r="E13" s="12">
        <v>8</v>
      </c>
      <c r="F13" s="12">
        <v>8</v>
      </c>
      <c r="G13" s="12">
        <v>8</v>
      </c>
      <c r="H13" s="12">
        <v>7</v>
      </c>
      <c r="I13" s="6">
        <f t="shared" si="1"/>
        <v>7.9499999999999993</v>
      </c>
      <c r="J13" s="43"/>
    </row>
    <row r="14" spans="1:17" x14ac:dyDescent="0.25">
      <c r="A14" s="10">
        <v>45976</v>
      </c>
      <c r="B14" s="11">
        <v>4</v>
      </c>
      <c r="C14" s="6">
        <v>6</v>
      </c>
      <c r="D14" s="6">
        <v>2</v>
      </c>
      <c r="E14" s="56">
        <v>8</v>
      </c>
      <c r="F14" s="56">
        <v>8</v>
      </c>
      <c r="G14" s="56">
        <v>8</v>
      </c>
      <c r="H14" s="56">
        <v>7</v>
      </c>
      <c r="I14" s="6">
        <f t="shared" si="1"/>
        <v>7.9499999999999993</v>
      </c>
      <c r="J14" s="43"/>
    </row>
    <row r="15" spans="1:17" x14ac:dyDescent="0.25">
      <c r="A15" s="10">
        <v>45983</v>
      </c>
      <c r="B15" s="11">
        <v>3</v>
      </c>
      <c r="C15" s="6">
        <v>7</v>
      </c>
      <c r="D15" s="6" t="s">
        <v>41</v>
      </c>
      <c r="E15" s="56">
        <v>7</v>
      </c>
      <c r="F15" s="56">
        <v>7</v>
      </c>
      <c r="G15" s="56">
        <v>7</v>
      </c>
      <c r="H15" s="56">
        <v>5</v>
      </c>
      <c r="I15" s="6">
        <f t="shared" si="1"/>
        <v>6.9</v>
      </c>
      <c r="J15" s="43"/>
    </row>
    <row r="16" spans="1:17" x14ac:dyDescent="0.25">
      <c r="A16" s="10">
        <v>45990</v>
      </c>
      <c r="B16" s="11">
        <v>4</v>
      </c>
      <c r="C16" s="6">
        <v>8</v>
      </c>
      <c r="D16" s="6" t="s">
        <v>41</v>
      </c>
      <c r="E16" s="57">
        <v>8</v>
      </c>
      <c r="F16" s="57">
        <v>7</v>
      </c>
      <c r="G16" s="57">
        <v>8</v>
      </c>
      <c r="H16" s="57">
        <v>5</v>
      </c>
      <c r="I16" s="6">
        <f t="shared" si="1"/>
        <v>7.6</v>
      </c>
      <c r="J16" s="43"/>
    </row>
    <row r="17" spans="1:12" x14ac:dyDescent="0.25">
      <c r="A17" s="10">
        <v>45997</v>
      </c>
      <c r="B17" s="11">
        <v>3</v>
      </c>
      <c r="C17" s="6">
        <v>9</v>
      </c>
      <c r="D17" s="6" t="s">
        <v>41</v>
      </c>
      <c r="E17" s="57">
        <v>8</v>
      </c>
      <c r="F17" s="57">
        <v>7</v>
      </c>
      <c r="G17" s="57">
        <v>8</v>
      </c>
      <c r="H17" s="57">
        <v>10</v>
      </c>
      <c r="I17" s="6">
        <f t="shared" si="1"/>
        <v>7.85</v>
      </c>
      <c r="J17" s="43"/>
    </row>
    <row r="18" spans="1:12" x14ac:dyDescent="0.25">
      <c r="A18" s="10">
        <v>46004</v>
      </c>
      <c r="B18" s="11">
        <v>4</v>
      </c>
      <c r="C18" s="6">
        <v>10</v>
      </c>
      <c r="D18" s="6" t="s">
        <v>41</v>
      </c>
      <c r="E18" s="12">
        <v>8</v>
      </c>
      <c r="F18" s="12">
        <v>6</v>
      </c>
      <c r="G18" s="12">
        <v>10</v>
      </c>
      <c r="H18" s="12">
        <v>5</v>
      </c>
      <c r="I18" s="6">
        <f t="shared" si="1"/>
        <v>7.55</v>
      </c>
      <c r="J18" s="43"/>
    </row>
    <row r="19" spans="1:12" x14ac:dyDescent="0.25">
      <c r="A19" s="10">
        <v>46011</v>
      </c>
      <c r="B19" s="11">
        <v>3</v>
      </c>
      <c r="C19" s="6">
        <v>11</v>
      </c>
      <c r="D19" s="6" t="s">
        <v>41</v>
      </c>
      <c r="E19" s="58">
        <v>8</v>
      </c>
      <c r="F19" s="58">
        <v>8</v>
      </c>
      <c r="G19" s="58">
        <v>9</v>
      </c>
      <c r="H19" s="58">
        <v>5</v>
      </c>
      <c r="I19" s="6">
        <f t="shared" si="1"/>
        <v>7.95</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12">
        <v>8</v>
      </c>
      <c r="F21" s="12">
        <v>8</v>
      </c>
      <c r="G21" s="12">
        <v>9</v>
      </c>
      <c r="H21" s="12">
        <v>5</v>
      </c>
      <c r="I21" s="6">
        <f t="shared" si="1"/>
        <v>7.95</v>
      </c>
      <c r="J21" s="43"/>
    </row>
    <row r="22" spans="1:12" x14ac:dyDescent="0.25">
      <c r="A22" s="10">
        <v>46046</v>
      </c>
      <c r="B22" s="11"/>
      <c r="C22" s="6">
        <v>13</v>
      </c>
      <c r="D22" s="6">
        <v>1</v>
      </c>
      <c r="E22" s="12"/>
      <c r="F22" s="12"/>
      <c r="G22" s="12"/>
      <c r="H22" s="12"/>
      <c r="I22" s="6">
        <f t="shared" si="1"/>
        <v>0</v>
      </c>
      <c r="J22" s="43"/>
    </row>
    <row r="23" spans="1:12" x14ac:dyDescent="0.25">
      <c r="A23" s="10">
        <v>46053</v>
      </c>
      <c r="B23" s="11"/>
      <c r="C23" s="6">
        <v>13</v>
      </c>
      <c r="D23" s="6">
        <v>2</v>
      </c>
      <c r="E23" s="56"/>
      <c r="F23" s="56"/>
      <c r="G23" s="56"/>
      <c r="H23" s="56"/>
      <c r="I23" s="6">
        <f t="shared" si="1"/>
        <v>0</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12"/>
      <c r="F26" s="12"/>
      <c r="G26" s="12"/>
      <c r="H26" s="12"/>
      <c r="I26" s="6">
        <f t="shared" si="1"/>
        <v>0</v>
      </c>
      <c r="J26" s="43"/>
    </row>
    <row r="27" spans="1:12" x14ac:dyDescent="0.25">
      <c r="A27" s="10">
        <v>46081</v>
      </c>
      <c r="B27" s="11"/>
      <c r="C27" s="6">
        <v>16</v>
      </c>
      <c r="D27" s="6">
        <v>1</v>
      </c>
      <c r="E27" s="12"/>
      <c r="F27" s="12"/>
      <c r="G27" s="12"/>
      <c r="H27" s="12"/>
      <c r="I27" s="6">
        <f t="shared" si="1"/>
        <v>0</v>
      </c>
      <c r="J27" s="43"/>
    </row>
    <row r="28" spans="1:12" x14ac:dyDescent="0.25">
      <c r="A28" s="10">
        <v>46088</v>
      </c>
      <c r="B28" s="11"/>
      <c r="C28" s="6">
        <v>16</v>
      </c>
      <c r="D28" s="6">
        <v>2</v>
      </c>
      <c r="E28" s="12"/>
      <c r="F28" s="12"/>
      <c r="G28" s="12"/>
      <c r="H28" s="12"/>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87</v>
      </c>
      <c r="F30" s="13">
        <f>SUM(F10:F28)</f>
        <v>82</v>
      </c>
      <c r="G30" s="13">
        <f>SUM(G10:G28)</f>
        <v>90</v>
      </c>
      <c r="H30" s="13">
        <f>SUM(H10:H28)</f>
        <v>64</v>
      </c>
      <c r="I30" s="14">
        <f>0.6*E30+0.25*F30+0.1*G30+0.05*H30</f>
        <v>84.899999999999991</v>
      </c>
      <c r="J30" s="14"/>
    </row>
    <row r="31" spans="1:12" x14ac:dyDescent="0.25">
      <c r="A31" s="1" t="s">
        <v>6</v>
      </c>
      <c r="B31" s="6">
        <f>COUNT(E10:E28)</f>
        <v>11</v>
      </c>
      <c r="C31" s="6"/>
      <c r="E31" s="13">
        <f>$B$31</f>
        <v>11</v>
      </c>
      <c r="F31" s="13">
        <f>$B$31</f>
        <v>11</v>
      </c>
      <c r="G31" s="13">
        <f>$B$31</f>
        <v>11</v>
      </c>
      <c r="H31" s="13">
        <f>$B$31</f>
        <v>11</v>
      </c>
      <c r="I31" s="13"/>
      <c r="J31" s="13"/>
      <c r="L31" s="16"/>
    </row>
    <row r="32" spans="1:12" x14ac:dyDescent="0.25">
      <c r="A32" s="1" t="s">
        <v>5</v>
      </c>
      <c r="C32" s="6"/>
      <c r="E32" s="13">
        <f>+E30/($B$31*10)*'Summary All Grounds'!$G$6</f>
        <v>4.7454545454545451</v>
      </c>
      <c r="F32" s="13">
        <f>+F30/($B$31*10)*'Summary All Grounds'!$H$6</f>
        <v>1.8636363636363638</v>
      </c>
      <c r="G32" s="13">
        <f>+G30/($B$31*10)*'Summary All Grounds'!$I$6</f>
        <v>0.81818181818181823</v>
      </c>
      <c r="H32" s="13">
        <f>+H30/($B$31*10)*'Summary All Grounds'!$J$6</f>
        <v>0.29090909090909089</v>
      </c>
      <c r="I32" s="13">
        <f>SUM(E32:H32)</f>
        <v>7.7181818181818187</v>
      </c>
      <c r="J32" s="13"/>
    </row>
    <row r="33" spans="1:12" x14ac:dyDescent="0.25">
      <c r="A33" s="6"/>
      <c r="B33" s="10"/>
      <c r="C33" s="6"/>
      <c r="E33" s="13"/>
      <c r="F33" s="13"/>
      <c r="G33" s="13"/>
      <c r="H33" s="13"/>
      <c r="I33" s="13"/>
      <c r="J33" s="13"/>
    </row>
    <row r="34" spans="1:12" x14ac:dyDescent="0.25">
      <c r="A34" s="6"/>
      <c r="B34" s="10"/>
      <c r="C34" s="6"/>
      <c r="E34" s="6" t="s">
        <v>14</v>
      </c>
      <c r="I34" s="13">
        <f>+I30/B31</f>
        <v>7.7181818181818178</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G17" sqref="G17"/>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18" bottom="0.98425196850393704" header="0.51181102362204722" footer="0.51181102362204722"/>
  <pageSetup paperSize="9"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38"/>
  <sheetViews>
    <sheetView zoomScaleNormal="100" workbookViewId="0">
      <pane ySplit="3" topLeftCell="A4" activePane="bottomLeft" state="frozen"/>
      <selection activeCell="E10" sqref="E10"/>
      <selection pane="bottomLeft" activeCell="J21" sqref="J21"/>
    </sheetView>
  </sheetViews>
  <sheetFormatPr defaultColWidth="9.140625" defaultRowHeight="15" x14ac:dyDescent="0.25"/>
  <cols>
    <col min="1" max="1" width="10"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11.42578125" style="6"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45</v>
      </c>
      <c r="C2" s="47"/>
      <c r="D2" s="47"/>
      <c r="E2" s="47"/>
      <c r="F2" s="82" t="s">
        <v>28</v>
      </c>
      <c r="G2" s="82"/>
      <c r="H2" s="48">
        <f>+I34</f>
        <v>8</v>
      </c>
      <c r="I2" s="46"/>
      <c r="J2" s="42"/>
    </row>
    <row r="3" spans="1:17" x14ac:dyDescent="0.25">
      <c r="A3" s="46" t="s">
        <v>29</v>
      </c>
      <c r="B3" s="46" t="s">
        <v>56</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12"/>
      <c r="F7" s="12"/>
      <c r="G7" s="12"/>
      <c r="H7" s="12"/>
      <c r="I7" s="6">
        <f t="shared" ref="I7:I8" si="0">0.6*E7+0.25*F7+0.1*G7+0.05*H7</f>
        <v>0</v>
      </c>
      <c r="J7" s="43"/>
      <c r="O7" s="11"/>
    </row>
    <row r="8" spans="1:17" x14ac:dyDescent="0.25">
      <c r="A8" s="10">
        <v>45934</v>
      </c>
      <c r="B8" s="11"/>
      <c r="C8" s="6">
        <v>2</v>
      </c>
      <c r="D8" s="6" t="s">
        <v>41</v>
      </c>
      <c r="E8" s="12"/>
      <c r="F8" s="12"/>
      <c r="G8" s="12"/>
      <c r="H8" s="12"/>
      <c r="I8" s="6">
        <f t="shared" si="0"/>
        <v>0</v>
      </c>
      <c r="J8" s="43"/>
      <c r="O8" s="11"/>
    </row>
    <row r="9" spans="1:17" x14ac:dyDescent="0.25">
      <c r="A9" s="10">
        <v>45941</v>
      </c>
      <c r="B9" s="11"/>
      <c r="C9" s="6">
        <v>3</v>
      </c>
      <c r="D9" s="6" t="s">
        <v>41</v>
      </c>
      <c r="E9" s="12"/>
      <c r="F9" s="12"/>
      <c r="G9" s="12"/>
      <c r="H9" s="12"/>
      <c r="I9" s="6">
        <f>0.6*E9+0.25*F9+0.1*G9+0.05*H9</f>
        <v>0</v>
      </c>
      <c r="J9" s="43"/>
      <c r="O9" s="11"/>
    </row>
    <row r="10" spans="1:17" x14ac:dyDescent="0.25">
      <c r="A10" s="10">
        <v>45948</v>
      </c>
      <c r="B10" s="11">
        <v>5</v>
      </c>
      <c r="C10" s="6">
        <v>4</v>
      </c>
      <c r="D10" s="6">
        <v>1</v>
      </c>
      <c r="E10" s="12">
        <v>7</v>
      </c>
      <c r="F10" s="12">
        <v>8</v>
      </c>
      <c r="G10" s="12">
        <v>8</v>
      </c>
      <c r="H10" s="12">
        <v>7</v>
      </c>
      <c r="I10" s="6">
        <f t="shared" ref="I10:I28" si="1">0.6*E10+0.25*F10+0.1*G10+0.05*H10</f>
        <v>7.35</v>
      </c>
      <c r="J10" s="43"/>
      <c r="N10" s="10"/>
      <c r="O10" s="11"/>
      <c r="P10" s="6"/>
      <c r="Q10" s="6"/>
    </row>
    <row r="11" spans="1:17" x14ac:dyDescent="0.25">
      <c r="A11" s="10">
        <v>45955</v>
      </c>
      <c r="B11" s="11">
        <v>5</v>
      </c>
      <c r="C11" s="6">
        <v>4</v>
      </c>
      <c r="D11" s="6">
        <v>2</v>
      </c>
      <c r="E11" s="12">
        <v>7</v>
      </c>
      <c r="F11" s="12">
        <v>8</v>
      </c>
      <c r="G11" s="12">
        <v>8</v>
      </c>
      <c r="H11" s="12">
        <v>6</v>
      </c>
      <c r="I11" s="6">
        <f t="shared" si="1"/>
        <v>7.3</v>
      </c>
      <c r="J11" s="43"/>
    </row>
    <row r="12" spans="1:17" x14ac:dyDescent="0.25">
      <c r="A12" s="10">
        <v>45962</v>
      </c>
      <c r="B12" s="11"/>
      <c r="C12" s="6">
        <v>5</v>
      </c>
      <c r="D12" s="6" t="s">
        <v>41</v>
      </c>
      <c r="E12" s="12"/>
      <c r="F12" s="12"/>
      <c r="G12" s="12"/>
      <c r="H12" s="12"/>
      <c r="I12" s="6">
        <f t="shared" si="1"/>
        <v>0</v>
      </c>
      <c r="J12" s="43"/>
    </row>
    <row r="13" spans="1:17" x14ac:dyDescent="0.25">
      <c r="A13" s="10">
        <v>45969</v>
      </c>
      <c r="B13" s="11">
        <v>5</v>
      </c>
      <c r="C13" s="6">
        <v>6</v>
      </c>
      <c r="D13" s="6">
        <v>1</v>
      </c>
      <c r="E13" s="12">
        <v>9</v>
      </c>
      <c r="F13" s="12">
        <v>9</v>
      </c>
      <c r="G13" s="12">
        <v>8</v>
      </c>
      <c r="H13" s="12">
        <v>5</v>
      </c>
      <c r="I13" s="6">
        <f t="shared" si="1"/>
        <v>8.6999999999999993</v>
      </c>
      <c r="J13" s="43"/>
    </row>
    <row r="14" spans="1:17" x14ac:dyDescent="0.25">
      <c r="A14" s="10">
        <v>45976</v>
      </c>
      <c r="B14" s="11">
        <v>5</v>
      </c>
      <c r="C14" s="6">
        <v>6</v>
      </c>
      <c r="D14" s="6">
        <v>2</v>
      </c>
      <c r="E14" s="12">
        <v>9</v>
      </c>
      <c r="F14" s="12">
        <v>9</v>
      </c>
      <c r="G14" s="12">
        <v>9</v>
      </c>
      <c r="H14" s="12">
        <v>5</v>
      </c>
      <c r="I14" s="6">
        <f t="shared" si="1"/>
        <v>8.7999999999999989</v>
      </c>
      <c r="J14" s="43"/>
    </row>
    <row r="15" spans="1:17" x14ac:dyDescent="0.25">
      <c r="A15" s="10">
        <v>45983</v>
      </c>
      <c r="B15" s="11">
        <v>5</v>
      </c>
      <c r="C15" s="6">
        <v>7</v>
      </c>
      <c r="D15" s="6" t="s">
        <v>41</v>
      </c>
      <c r="E15" s="12">
        <v>8</v>
      </c>
      <c r="F15" s="12">
        <v>7</v>
      </c>
      <c r="G15" s="12">
        <v>8</v>
      </c>
      <c r="H15" s="12">
        <v>7</v>
      </c>
      <c r="I15" s="6">
        <f t="shared" si="1"/>
        <v>7.6999999999999993</v>
      </c>
      <c r="J15" s="43"/>
    </row>
    <row r="16" spans="1:17" x14ac:dyDescent="0.25">
      <c r="A16" s="10">
        <v>45990</v>
      </c>
      <c r="B16" s="11">
        <v>5</v>
      </c>
      <c r="C16" s="6">
        <v>8</v>
      </c>
      <c r="D16" s="6" t="s">
        <v>41</v>
      </c>
      <c r="E16" s="12">
        <v>8</v>
      </c>
      <c r="F16" s="12">
        <v>9</v>
      </c>
      <c r="G16" s="12">
        <v>7</v>
      </c>
      <c r="H16" s="12">
        <v>5</v>
      </c>
      <c r="I16" s="6">
        <f t="shared" si="1"/>
        <v>8</v>
      </c>
      <c r="J16" s="43"/>
    </row>
    <row r="17" spans="1:12" x14ac:dyDescent="0.25">
      <c r="A17" s="10">
        <v>45997</v>
      </c>
      <c r="B17" s="11">
        <v>5</v>
      </c>
      <c r="C17" s="6">
        <v>9</v>
      </c>
      <c r="D17" s="6" t="s">
        <v>41</v>
      </c>
      <c r="E17" s="12">
        <v>8</v>
      </c>
      <c r="F17" s="12">
        <v>9</v>
      </c>
      <c r="G17" s="12">
        <v>9</v>
      </c>
      <c r="H17" s="12">
        <v>5</v>
      </c>
      <c r="I17" s="6">
        <f t="shared" si="1"/>
        <v>8.1999999999999993</v>
      </c>
      <c r="J17" s="43"/>
    </row>
    <row r="18" spans="1:12" x14ac:dyDescent="0.25">
      <c r="A18" s="10">
        <v>46004</v>
      </c>
      <c r="B18" s="11"/>
      <c r="C18" s="6">
        <v>10</v>
      </c>
      <c r="D18" s="6" t="s">
        <v>41</v>
      </c>
      <c r="E18" s="12"/>
      <c r="F18" s="12"/>
      <c r="G18" s="12"/>
      <c r="H18" s="12"/>
      <c r="I18" s="6">
        <f t="shared" si="1"/>
        <v>0</v>
      </c>
      <c r="J18" s="43"/>
    </row>
    <row r="19" spans="1:12" x14ac:dyDescent="0.25">
      <c r="A19" s="10">
        <v>46011</v>
      </c>
      <c r="B19" s="11"/>
      <c r="C19" s="6">
        <v>11</v>
      </c>
      <c r="D19" s="6" t="s">
        <v>41</v>
      </c>
      <c r="E19" s="12"/>
      <c r="F19" s="12"/>
      <c r="G19" s="12"/>
      <c r="H19" s="12"/>
      <c r="I19" s="6">
        <f t="shared" si="1"/>
        <v>0</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12">
        <v>8</v>
      </c>
      <c r="F21" s="12">
        <v>8</v>
      </c>
      <c r="G21" s="12">
        <v>9</v>
      </c>
      <c r="H21" s="12">
        <v>5</v>
      </c>
      <c r="I21" s="6">
        <f t="shared" si="1"/>
        <v>7.95</v>
      </c>
      <c r="J21" s="43"/>
    </row>
    <row r="22" spans="1:12" x14ac:dyDescent="0.25">
      <c r="A22" s="10">
        <v>46046</v>
      </c>
      <c r="B22" s="11"/>
      <c r="C22" s="6">
        <v>13</v>
      </c>
      <c r="D22" s="6">
        <v>1</v>
      </c>
      <c r="E22" s="12"/>
      <c r="F22" s="12"/>
      <c r="G22" s="12"/>
      <c r="H22" s="12"/>
      <c r="I22" s="6">
        <f t="shared" si="1"/>
        <v>0</v>
      </c>
      <c r="J22" s="43"/>
    </row>
    <row r="23" spans="1:12" x14ac:dyDescent="0.25">
      <c r="A23" s="10">
        <v>46053</v>
      </c>
      <c r="B23" s="11"/>
      <c r="C23" s="6">
        <v>13</v>
      </c>
      <c r="D23" s="6">
        <v>2</v>
      </c>
      <c r="E23" s="12"/>
      <c r="F23" s="12"/>
      <c r="G23" s="12"/>
      <c r="H23" s="12"/>
      <c r="I23" s="6">
        <f t="shared" si="1"/>
        <v>0</v>
      </c>
      <c r="J23" s="43"/>
    </row>
    <row r="24" spans="1:12" x14ac:dyDescent="0.25">
      <c r="A24" s="10">
        <v>46060</v>
      </c>
      <c r="B24" s="11"/>
      <c r="C24" s="6">
        <v>14</v>
      </c>
      <c r="D24" s="6" t="s">
        <v>41</v>
      </c>
      <c r="E24" s="12"/>
      <c r="F24" s="12"/>
      <c r="G24" s="12"/>
      <c r="H24" s="12"/>
      <c r="I24" s="6">
        <f t="shared" si="1"/>
        <v>0</v>
      </c>
      <c r="J24" s="43"/>
    </row>
    <row r="25" spans="1:12" x14ac:dyDescent="0.25">
      <c r="A25" s="10">
        <v>46067</v>
      </c>
      <c r="B25" s="11"/>
      <c r="C25" s="6">
        <v>15</v>
      </c>
      <c r="D25" s="6">
        <v>1</v>
      </c>
      <c r="E25" s="12"/>
      <c r="F25" s="12"/>
      <c r="G25" s="12"/>
      <c r="H25" s="12"/>
      <c r="I25" s="6">
        <f t="shared" si="1"/>
        <v>0</v>
      </c>
      <c r="J25" s="43"/>
    </row>
    <row r="26" spans="1:12" x14ac:dyDescent="0.25">
      <c r="A26" s="10">
        <v>46074</v>
      </c>
      <c r="B26" s="11"/>
      <c r="C26" s="6">
        <v>15</v>
      </c>
      <c r="D26" s="6">
        <v>2</v>
      </c>
      <c r="E26" s="12"/>
      <c r="F26" s="12"/>
      <c r="G26" s="12"/>
      <c r="H26" s="12"/>
      <c r="I26" s="6">
        <f t="shared" si="1"/>
        <v>0</v>
      </c>
      <c r="J26" s="43"/>
    </row>
    <row r="27" spans="1:12" x14ac:dyDescent="0.25">
      <c r="A27" s="10">
        <v>46081</v>
      </c>
      <c r="B27" s="11"/>
      <c r="C27" s="6">
        <v>16</v>
      </c>
      <c r="D27" s="6">
        <v>1</v>
      </c>
      <c r="E27" s="12"/>
      <c r="F27" s="12"/>
      <c r="G27" s="12"/>
      <c r="H27" s="12"/>
      <c r="I27" s="6">
        <f t="shared" si="1"/>
        <v>0</v>
      </c>
      <c r="J27" s="43"/>
    </row>
    <row r="28" spans="1:12" x14ac:dyDescent="0.25">
      <c r="A28" s="10">
        <v>46088</v>
      </c>
      <c r="B28" s="11"/>
      <c r="C28" s="6">
        <v>16</v>
      </c>
      <c r="D28" s="6">
        <v>2</v>
      </c>
      <c r="E28" s="12"/>
      <c r="F28" s="12"/>
      <c r="G28" s="12"/>
      <c r="H28" s="12"/>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64</v>
      </c>
      <c r="F30" s="13">
        <f>SUM(F10:F28)</f>
        <v>67</v>
      </c>
      <c r="G30" s="13">
        <f>SUM(G10:G28)</f>
        <v>66</v>
      </c>
      <c r="H30" s="13">
        <f>SUM(H10:H28)</f>
        <v>45</v>
      </c>
      <c r="I30" s="14">
        <f>0.6*E30+0.25*F30+0.1*G30+0.05*H30</f>
        <v>64</v>
      </c>
      <c r="J30" s="14"/>
    </row>
    <row r="31" spans="1:12" x14ac:dyDescent="0.25">
      <c r="A31" s="1" t="s">
        <v>6</v>
      </c>
      <c r="B31" s="6">
        <f>COUNT(E10:E28)</f>
        <v>8</v>
      </c>
      <c r="C31" s="6"/>
      <c r="E31" s="13">
        <f>$B$31</f>
        <v>8</v>
      </c>
      <c r="F31" s="13">
        <f>$B$31</f>
        <v>8</v>
      </c>
      <c r="G31" s="13">
        <f>$B$31</f>
        <v>8</v>
      </c>
      <c r="H31" s="13">
        <f>$B$31</f>
        <v>8</v>
      </c>
      <c r="I31" s="13"/>
      <c r="J31" s="13"/>
      <c r="L31" s="16"/>
    </row>
    <row r="32" spans="1:12" x14ac:dyDescent="0.25">
      <c r="A32" s="1" t="s">
        <v>5</v>
      </c>
      <c r="C32" s="6"/>
      <c r="E32" s="13">
        <f>+E30/($B$31*10)*'Summary All Grounds'!$G$6</f>
        <v>4.8000000000000007</v>
      </c>
      <c r="F32" s="13">
        <f>+F30/($B$31*10)*'Summary All Grounds'!$H$6</f>
        <v>2.09375</v>
      </c>
      <c r="G32" s="13">
        <f>+G30/($B$31*10)*'Summary All Grounds'!$I$6</f>
        <v>0.82499999999999996</v>
      </c>
      <c r="H32" s="13">
        <f>+H30/($B$31*10)*'Summary All Grounds'!$J$6</f>
        <v>0.28125</v>
      </c>
      <c r="I32" s="13">
        <f>SUM(E32:H32)</f>
        <v>8</v>
      </c>
      <c r="J32" s="13"/>
    </row>
    <row r="33" spans="1:12" x14ac:dyDescent="0.25">
      <c r="A33" s="6"/>
      <c r="B33" s="10"/>
      <c r="C33" s="6"/>
      <c r="E33" s="13"/>
      <c r="F33" s="13"/>
      <c r="G33" s="13"/>
      <c r="H33" s="13"/>
      <c r="I33" s="13"/>
      <c r="J33" s="13"/>
    </row>
    <row r="34" spans="1:12" x14ac:dyDescent="0.25">
      <c r="A34" s="6"/>
      <c r="B34" s="10"/>
      <c r="C34" s="6"/>
      <c r="E34" s="6" t="s">
        <v>14</v>
      </c>
      <c r="I34" s="13">
        <f>+I30/B31</f>
        <v>8</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H13" sqref="H13"/>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51" bottom="0.98425196850393704" header="0.51181102362204722" footer="0.51181102362204722"/>
  <pageSetup paperSize="9" orientation="landscape" r:id="rId2"/>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4"/>
  <dimension ref="A1:Q38"/>
  <sheetViews>
    <sheetView zoomScaleNormal="100" workbookViewId="0">
      <pane ySplit="6" topLeftCell="A7" activePane="bottomLeft" state="frozen"/>
      <selection activeCell="B19" sqref="B19"/>
      <selection pane="bottomLeft" activeCell="J23" sqref="J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124</v>
      </c>
      <c r="C2" s="47"/>
      <c r="D2" s="47"/>
      <c r="E2" s="47"/>
      <c r="F2" s="82" t="s">
        <v>28</v>
      </c>
      <c r="G2" s="82"/>
      <c r="H2" s="48">
        <f>+I34</f>
        <v>7.3730769230769235</v>
      </c>
      <c r="I2" s="46"/>
      <c r="J2" s="42"/>
    </row>
    <row r="3" spans="1:17" x14ac:dyDescent="0.25">
      <c r="A3" s="46" t="s">
        <v>29</v>
      </c>
      <c r="B3" s="46" t="s">
        <v>125</v>
      </c>
      <c r="C3" s="47"/>
      <c r="D3" s="47"/>
      <c r="E3" s="47"/>
      <c r="F3" s="47"/>
      <c r="G3" s="47"/>
      <c r="H3" s="47"/>
      <c r="I3" s="47"/>
      <c r="J3" s="4"/>
    </row>
    <row r="4" spans="1:17" s="7" customFormat="1" x14ac:dyDescent="0.25">
      <c r="A4" s="2"/>
      <c r="B4" s="2"/>
      <c r="C4" s="3"/>
      <c r="D4" s="3"/>
      <c r="E4" s="4" t="s">
        <v>7</v>
      </c>
      <c r="F4" s="4" t="s">
        <v>7</v>
      </c>
      <c r="G4" s="5"/>
      <c r="H4" s="5"/>
      <c r="I4" s="6"/>
      <c r="J4" s="1"/>
    </row>
    <row r="5" spans="1:17" s="7" customFormat="1" x14ac:dyDescent="0.25">
      <c r="E5" s="4" t="s">
        <v>31</v>
      </c>
      <c r="F5" s="4" t="s">
        <v>32</v>
      </c>
      <c r="G5" s="4" t="s">
        <v>33</v>
      </c>
      <c r="H5" s="4" t="s">
        <v>34</v>
      </c>
      <c r="I5" s="4" t="s">
        <v>35</v>
      </c>
      <c r="J5" s="4" t="s">
        <v>36</v>
      </c>
    </row>
    <row r="6" spans="1:17" s="7" customForma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 t="shared" ref="I7:I9"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3</v>
      </c>
      <c r="C9" s="6">
        <v>3</v>
      </c>
      <c r="D9" s="6" t="s">
        <v>41</v>
      </c>
      <c r="E9" s="56">
        <v>9</v>
      </c>
      <c r="F9" s="56">
        <v>7</v>
      </c>
      <c r="G9" s="56">
        <v>9</v>
      </c>
      <c r="H9" s="56">
        <v>5</v>
      </c>
      <c r="I9" s="6">
        <f t="shared" si="0"/>
        <v>8.2999999999999989</v>
      </c>
      <c r="J9" s="43"/>
      <c r="O9" s="11"/>
    </row>
    <row r="10" spans="1:17" x14ac:dyDescent="0.25">
      <c r="A10" s="10">
        <v>45948</v>
      </c>
      <c r="B10" s="11">
        <v>4</v>
      </c>
      <c r="C10" s="6">
        <v>4</v>
      </c>
      <c r="D10" s="6">
        <v>1</v>
      </c>
      <c r="E10" s="56">
        <v>7</v>
      </c>
      <c r="F10" s="56">
        <v>7</v>
      </c>
      <c r="G10" s="56">
        <v>9</v>
      </c>
      <c r="H10" s="56">
        <v>10</v>
      </c>
      <c r="I10" s="6">
        <f t="shared" ref="I10:I28" si="1">0.6*E10+0.25*F10+0.1*G10+0.05*H10</f>
        <v>7.3500000000000005</v>
      </c>
      <c r="J10" s="43"/>
      <c r="N10" s="10"/>
      <c r="O10" s="11"/>
      <c r="P10" s="6"/>
      <c r="Q10" s="6"/>
    </row>
    <row r="11" spans="1:17" x14ac:dyDescent="0.25">
      <c r="A11" s="10">
        <v>45955</v>
      </c>
      <c r="B11" s="11">
        <v>4</v>
      </c>
      <c r="C11" s="6">
        <v>4</v>
      </c>
      <c r="D11" s="6">
        <v>2</v>
      </c>
      <c r="E11" s="56">
        <v>8</v>
      </c>
      <c r="F11" s="56">
        <v>7</v>
      </c>
      <c r="G11" s="56">
        <v>9</v>
      </c>
      <c r="H11" s="56">
        <v>10</v>
      </c>
      <c r="I11" s="6">
        <f t="shared" si="1"/>
        <v>7.95</v>
      </c>
      <c r="J11" s="43"/>
    </row>
    <row r="12" spans="1:17" x14ac:dyDescent="0.25">
      <c r="A12" s="10">
        <v>45962</v>
      </c>
      <c r="B12" s="11">
        <v>4</v>
      </c>
      <c r="C12" s="6">
        <v>5</v>
      </c>
      <c r="D12" s="6" t="s">
        <v>41</v>
      </c>
      <c r="E12" s="56">
        <v>7</v>
      </c>
      <c r="F12" s="56">
        <v>6</v>
      </c>
      <c r="G12" s="56">
        <v>5</v>
      </c>
      <c r="H12" s="56">
        <v>6</v>
      </c>
      <c r="I12" s="6">
        <f t="shared" si="1"/>
        <v>6.5</v>
      </c>
      <c r="J12" s="43"/>
    </row>
    <row r="13" spans="1:17" x14ac:dyDescent="0.25">
      <c r="A13" s="10">
        <v>45969</v>
      </c>
      <c r="B13" s="11">
        <v>3</v>
      </c>
      <c r="C13" s="6">
        <v>6</v>
      </c>
      <c r="D13" s="6">
        <v>1</v>
      </c>
      <c r="E13" s="56">
        <v>7</v>
      </c>
      <c r="F13" s="56">
        <v>7</v>
      </c>
      <c r="G13" s="56">
        <v>8</v>
      </c>
      <c r="H13" s="56">
        <v>10</v>
      </c>
      <c r="I13" s="6">
        <f t="shared" si="1"/>
        <v>7.25</v>
      </c>
      <c r="J13" s="43"/>
    </row>
    <row r="14" spans="1:17" x14ac:dyDescent="0.25">
      <c r="A14" s="10">
        <v>45976</v>
      </c>
      <c r="B14" s="11">
        <v>3</v>
      </c>
      <c r="C14" s="6">
        <v>6</v>
      </c>
      <c r="D14" s="6">
        <v>2</v>
      </c>
      <c r="E14" s="56">
        <v>8</v>
      </c>
      <c r="F14" s="56">
        <v>7</v>
      </c>
      <c r="G14" s="56">
        <v>8</v>
      </c>
      <c r="H14" s="56">
        <v>5</v>
      </c>
      <c r="I14" s="6">
        <f t="shared" si="1"/>
        <v>7.6</v>
      </c>
      <c r="J14" s="43"/>
    </row>
    <row r="15" spans="1:17" x14ac:dyDescent="0.25">
      <c r="A15" s="10">
        <v>45983</v>
      </c>
      <c r="B15" s="11">
        <v>3</v>
      </c>
      <c r="C15" s="6">
        <v>7</v>
      </c>
      <c r="D15" s="6" t="s">
        <v>41</v>
      </c>
      <c r="E15" s="56">
        <v>6</v>
      </c>
      <c r="F15" s="56">
        <v>7</v>
      </c>
      <c r="G15" s="56">
        <v>8</v>
      </c>
      <c r="H15" s="56">
        <v>10</v>
      </c>
      <c r="I15" s="6">
        <f t="shared" si="1"/>
        <v>6.6499999999999995</v>
      </c>
      <c r="J15" s="43"/>
    </row>
    <row r="16" spans="1:17" x14ac:dyDescent="0.25">
      <c r="A16" s="10">
        <v>45990</v>
      </c>
      <c r="B16" s="11">
        <v>4</v>
      </c>
      <c r="C16" s="6">
        <v>8</v>
      </c>
      <c r="D16" s="6" t="s">
        <v>41</v>
      </c>
      <c r="E16" s="57">
        <v>6</v>
      </c>
      <c r="F16" s="57">
        <v>5</v>
      </c>
      <c r="G16" s="57">
        <v>7</v>
      </c>
      <c r="H16" s="57">
        <v>5</v>
      </c>
      <c r="I16" s="6">
        <f t="shared" si="1"/>
        <v>5.8</v>
      </c>
      <c r="J16" s="43"/>
    </row>
    <row r="17" spans="1:12" x14ac:dyDescent="0.25">
      <c r="A17" s="10">
        <v>45997</v>
      </c>
      <c r="B17" s="11">
        <v>3</v>
      </c>
      <c r="C17" s="6">
        <v>9</v>
      </c>
      <c r="D17" s="6" t="s">
        <v>41</v>
      </c>
      <c r="E17" s="57">
        <v>6</v>
      </c>
      <c r="F17" s="57">
        <v>7</v>
      </c>
      <c r="G17" s="57">
        <v>8</v>
      </c>
      <c r="H17" s="57">
        <v>5</v>
      </c>
      <c r="I17" s="6">
        <f t="shared" si="1"/>
        <v>6.3999999999999995</v>
      </c>
      <c r="J17" s="43"/>
    </row>
    <row r="18" spans="1:12" x14ac:dyDescent="0.25">
      <c r="A18" s="10">
        <v>46004</v>
      </c>
      <c r="B18" s="11">
        <v>4</v>
      </c>
      <c r="C18" s="6">
        <v>10</v>
      </c>
      <c r="D18" s="6" t="s">
        <v>41</v>
      </c>
      <c r="E18" s="12">
        <v>8</v>
      </c>
      <c r="F18" s="12">
        <v>9</v>
      </c>
      <c r="G18" s="12">
        <v>9</v>
      </c>
      <c r="H18" s="12">
        <v>10</v>
      </c>
      <c r="I18" s="6">
        <f t="shared" si="1"/>
        <v>8.4499999999999993</v>
      </c>
      <c r="J18" s="43"/>
    </row>
    <row r="19" spans="1:12" x14ac:dyDescent="0.25">
      <c r="A19" s="10">
        <v>46011</v>
      </c>
      <c r="B19" s="11">
        <v>3</v>
      </c>
      <c r="C19" s="6">
        <v>11</v>
      </c>
      <c r="D19" s="6" t="s">
        <v>41</v>
      </c>
      <c r="E19" s="58">
        <v>9</v>
      </c>
      <c r="F19" s="58">
        <v>9</v>
      </c>
      <c r="G19" s="58">
        <v>9</v>
      </c>
      <c r="H19" s="58">
        <v>5</v>
      </c>
      <c r="I19" s="6">
        <f t="shared" si="1"/>
        <v>8.7999999999999989</v>
      </c>
      <c r="J19" s="43"/>
    </row>
    <row r="20" spans="1:12" x14ac:dyDescent="0.25">
      <c r="A20" s="10">
        <v>46032</v>
      </c>
      <c r="B20" s="11"/>
      <c r="C20" s="6"/>
      <c r="E20" s="65" t="s">
        <v>138</v>
      </c>
      <c r="F20" s="65" t="s">
        <v>138</v>
      </c>
      <c r="G20" s="65" t="s">
        <v>138</v>
      </c>
      <c r="H20" s="65" t="s">
        <v>138</v>
      </c>
      <c r="J20" s="43" t="s">
        <v>150</v>
      </c>
    </row>
    <row r="21" spans="1:12" x14ac:dyDescent="0.25">
      <c r="A21" s="10">
        <v>46039</v>
      </c>
      <c r="B21" s="11">
        <v>4</v>
      </c>
      <c r="C21" s="6">
        <v>12</v>
      </c>
      <c r="D21" s="6" t="s">
        <v>41</v>
      </c>
      <c r="E21" s="56">
        <v>8</v>
      </c>
      <c r="F21" s="56">
        <v>8</v>
      </c>
      <c r="G21" s="56">
        <v>6</v>
      </c>
      <c r="H21" s="56">
        <v>10</v>
      </c>
      <c r="I21" s="6">
        <f t="shared" si="1"/>
        <v>7.9</v>
      </c>
      <c r="J21" s="43"/>
    </row>
    <row r="22" spans="1:12" x14ac:dyDescent="0.25">
      <c r="A22" s="10">
        <v>46046</v>
      </c>
      <c r="B22" s="11">
        <v>3</v>
      </c>
      <c r="C22" s="6">
        <v>13</v>
      </c>
      <c r="D22" s="6">
        <v>1</v>
      </c>
      <c r="E22" s="56">
        <v>7</v>
      </c>
      <c r="F22" s="56">
        <v>9</v>
      </c>
      <c r="G22" s="56">
        <v>9</v>
      </c>
      <c r="H22" s="56">
        <v>5</v>
      </c>
      <c r="I22" s="6">
        <f t="shared" si="1"/>
        <v>7.6000000000000005</v>
      </c>
      <c r="J22" s="43"/>
    </row>
    <row r="23" spans="1:12" x14ac:dyDescent="0.25">
      <c r="A23" s="10">
        <v>46053</v>
      </c>
      <c r="B23" s="11">
        <v>3</v>
      </c>
      <c r="C23" s="6">
        <v>13</v>
      </c>
      <c r="D23" s="6">
        <v>2</v>
      </c>
      <c r="E23" s="56">
        <v>7</v>
      </c>
      <c r="F23" s="56">
        <v>9</v>
      </c>
      <c r="G23" s="56">
        <v>9</v>
      </c>
      <c r="H23" s="56">
        <v>5</v>
      </c>
      <c r="I23" s="6">
        <f t="shared" si="1"/>
        <v>7.6000000000000005</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94</v>
      </c>
      <c r="F30" s="13">
        <f>SUM(F10:F28)</f>
        <v>97</v>
      </c>
      <c r="G30" s="13">
        <f>SUM(G10:G28)</f>
        <v>104</v>
      </c>
      <c r="H30" s="13">
        <f>SUM(H10:H28)</f>
        <v>96</v>
      </c>
      <c r="I30" s="14">
        <f>0.6*E30+0.25*F30+0.1*G30+0.05*H30</f>
        <v>95.850000000000009</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4.3384615384615381</v>
      </c>
      <c r="F32" s="13">
        <f>+F30/($B$31*10)*'Summary All Grounds'!$H$6</f>
        <v>1.8653846153846154</v>
      </c>
      <c r="G32" s="13">
        <f>+G30/($B$31*10)*'Summary All Grounds'!$I$6</f>
        <v>0.8</v>
      </c>
      <c r="H32" s="13">
        <f>+H30/($B$31*10)*'Summary All Grounds'!$J$6</f>
        <v>0.36923076923076925</v>
      </c>
      <c r="I32" s="13">
        <f>SUM(E32:H32)</f>
        <v>7.3730769230769226</v>
      </c>
      <c r="J32" s="13"/>
    </row>
    <row r="33" spans="1:12" x14ac:dyDescent="0.25">
      <c r="A33" s="6"/>
      <c r="B33" s="10"/>
      <c r="C33" s="6"/>
      <c r="E33" s="13"/>
      <c r="F33" s="13"/>
      <c r="G33" s="13"/>
      <c r="H33" s="13"/>
      <c r="I33" s="13"/>
      <c r="J33" s="13"/>
    </row>
    <row r="34" spans="1:12" x14ac:dyDescent="0.25">
      <c r="A34" s="6"/>
      <c r="B34" s="10"/>
      <c r="C34" s="6"/>
      <c r="E34" s="6" t="s">
        <v>14</v>
      </c>
      <c r="I34" s="13">
        <f>+I30/B31</f>
        <v>7.3730769230769235</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fitToPage="1" showRuler="0">
      <pane ySplit="4" topLeftCell="A5" activePane="bottomLeft" state="frozen"/>
      <selection pane="bottomLeft" activeCell="F10" sqref="F10"/>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3"/>
  <dimension ref="A1:Q38"/>
  <sheetViews>
    <sheetView zoomScaleNormal="100" workbookViewId="0">
      <pane ySplit="6" topLeftCell="A7" activePane="bottomLeft" state="frozen"/>
      <selection pane="bottomLeft" activeCell="I23" sqref="I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70</v>
      </c>
      <c r="C2" s="47"/>
      <c r="D2" s="47"/>
      <c r="E2" s="47"/>
      <c r="F2" s="82" t="s">
        <v>28</v>
      </c>
      <c r="G2" s="82"/>
      <c r="H2" s="48">
        <f>+I34</f>
        <v>9.430769230769231</v>
      </c>
      <c r="I2" s="46"/>
      <c r="J2" s="42"/>
    </row>
    <row r="3" spans="1:17" x14ac:dyDescent="0.25">
      <c r="A3" s="46" t="s">
        <v>29</v>
      </c>
      <c r="B3" s="46" t="s">
        <v>126</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x14ac:dyDescent="0.25">
      <c r="E5" s="4" t="s">
        <v>31</v>
      </c>
      <c r="F5" s="4" t="s">
        <v>32</v>
      </c>
      <c r="G5" s="4" t="s">
        <v>33</v>
      </c>
      <c r="H5" s="4" t="s">
        <v>34</v>
      </c>
      <c r="I5" s="4" t="s">
        <v>35</v>
      </c>
      <c r="J5" s="4" t="s">
        <v>36</v>
      </c>
    </row>
    <row r="6" spans="1:17" s="7" customFormat="1" x14ac:dyDescent="0.25">
      <c r="A6" s="4" t="s">
        <v>37</v>
      </c>
      <c r="B6" s="4" t="s">
        <v>38</v>
      </c>
      <c r="C6" s="4" t="s">
        <v>39</v>
      </c>
      <c r="D6" s="4" t="s">
        <v>40</v>
      </c>
      <c r="E6" s="8">
        <v>0.6</v>
      </c>
      <c r="F6" s="8">
        <v>0.25</v>
      </c>
      <c r="G6" s="8">
        <v>0.1</v>
      </c>
      <c r="H6" s="8">
        <v>0.05</v>
      </c>
      <c r="I6" s="9">
        <v>10</v>
      </c>
    </row>
    <row r="7" spans="1:17" x14ac:dyDescent="0.25">
      <c r="A7" s="10">
        <v>45927</v>
      </c>
      <c r="B7" s="11" t="s">
        <v>132</v>
      </c>
      <c r="C7" s="6">
        <v>1</v>
      </c>
      <c r="D7" s="6" t="s">
        <v>49</v>
      </c>
      <c r="E7" s="56">
        <v>9</v>
      </c>
      <c r="F7" s="56">
        <v>9</v>
      </c>
      <c r="G7" s="56">
        <v>9</v>
      </c>
      <c r="H7" s="56">
        <v>10</v>
      </c>
      <c r="I7" s="6">
        <f t="shared" ref="I7:I9" si="0">0.6*E7+0.25*F7+0.1*G7+0.05*H7</f>
        <v>9.0499999999999989</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4</v>
      </c>
      <c r="C9" s="6">
        <v>3</v>
      </c>
      <c r="D9" s="6" t="s">
        <v>41</v>
      </c>
      <c r="E9" s="56">
        <v>10</v>
      </c>
      <c r="F9" s="56">
        <v>10</v>
      </c>
      <c r="G9" s="56">
        <v>10</v>
      </c>
      <c r="H9" s="56">
        <v>10</v>
      </c>
      <c r="I9" s="6">
        <f t="shared" si="0"/>
        <v>10</v>
      </c>
      <c r="J9" s="43"/>
      <c r="O9" s="11"/>
    </row>
    <row r="10" spans="1:17" x14ac:dyDescent="0.25">
      <c r="A10" s="10">
        <v>45948</v>
      </c>
      <c r="B10" s="11">
        <v>3</v>
      </c>
      <c r="C10" s="6">
        <v>4</v>
      </c>
      <c r="D10" s="6">
        <v>1</v>
      </c>
      <c r="E10" s="56">
        <v>10</v>
      </c>
      <c r="F10" s="56">
        <v>10</v>
      </c>
      <c r="G10" s="56">
        <v>10</v>
      </c>
      <c r="H10" s="56">
        <v>10</v>
      </c>
      <c r="I10" s="6">
        <f t="shared" ref="I10:I28" si="1">0.6*E10+0.25*F10+0.1*G10+0.05*H10</f>
        <v>10</v>
      </c>
      <c r="J10" s="43"/>
      <c r="N10" s="10"/>
      <c r="O10" s="11"/>
      <c r="P10" s="6"/>
      <c r="Q10" s="6"/>
    </row>
    <row r="11" spans="1:17" x14ac:dyDescent="0.25">
      <c r="A11" s="10">
        <v>45955</v>
      </c>
      <c r="B11" s="11">
        <v>3</v>
      </c>
      <c r="C11" s="6">
        <v>4</v>
      </c>
      <c r="D11" s="6">
        <v>2</v>
      </c>
      <c r="E11" s="56">
        <v>9</v>
      </c>
      <c r="F11" s="56">
        <v>10</v>
      </c>
      <c r="G11" s="56">
        <v>10</v>
      </c>
      <c r="H11" s="56">
        <v>10</v>
      </c>
      <c r="I11" s="6">
        <f t="shared" si="1"/>
        <v>9.3999999999999986</v>
      </c>
      <c r="J11" s="43"/>
    </row>
    <row r="12" spans="1:17" x14ac:dyDescent="0.25">
      <c r="A12" s="10">
        <v>45962</v>
      </c>
      <c r="B12" s="11">
        <v>4</v>
      </c>
      <c r="C12" s="6">
        <v>5</v>
      </c>
      <c r="D12" s="6" t="s">
        <v>41</v>
      </c>
      <c r="E12" s="12">
        <v>10</v>
      </c>
      <c r="F12" s="12">
        <v>10</v>
      </c>
      <c r="G12" s="12">
        <v>10</v>
      </c>
      <c r="H12" s="12">
        <v>10</v>
      </c>
      <c r="I12" s="6">
        <f t="shared" si="1"/>
        <v>10</v>
      </c>
      <c r="J12" s="43"/>
    </row>
    <row r="13" spans="1:17" x14ac:dyDescent="0.25">
      <c r="A13" s="10">
        <v>45969</v>
      </c>
      <c r="B13" s="11">
        <v>3</v>
      </c>
      <c r="C13" s="6">
        <v>6</v>
      </c>
      <c r="D13" s="6">
        <v>1</v>
      </c>
      <c r="E13" s="56">
        <v>9</v>
      </c>
      <c r="F13" s="56">
        <v>9</v>
      </c>
      <c r="G13" s="56">
        <v>9</v>
      </c>
      <c r="H13" s="56">
        <v>10</v>
      </c>
      <c r="I13" s="6">
        <f t="shared" si="1"/>
        <v>9.0499999999999989</v>
      </c>
      <c r="J13" s="43"/>
    </row>
    <row r="14" spans="1:17" x14ac:dyDescent="0.25">
      <c r="A14" s="10">
        <v>45976</v>
      </c>
      <c r="B14" s="11">
        <v>3</v>
      </c>
      <c r="C14" s="6">
        <v>6</v>
      </c>
      <c r="D14" s="6">
        <v>2</v>
      </c>
      <c r="E14" s="56">
        <v>9</v>
      </c>
      <c r="F14" s="56">
        <v>9</v>
      </c>
      <c r="G14" s="56">
        <v>9</v>
      </c>
      <c r="H14" s="56">
        <v>10</v>
      </c>
      <c r="I14" s="6">
        <f t="shared" si="1"/>
        <v>9.0499999999999989</v>
      </c>
      <c r="J14" s="43"/>
    </row>
    <row r="15" spans="1:17" x14ac:dyDescent="0.25">
      <c r="A15" s="10">
        <v>45983</v>
      </c>
      <c r="B15" s="11">
        <v>3</v>
      </c>
      <c r="C15" s="6">
        <v>7</v>
      </c>
      <c r="D15" s="6" t="s">
        <v>41</v>
      </c>
      <c r="E15" s="56">
        <v>7</v>
      </c>
      <c r="F15" s="56">
        <v>10</v>
      </c>
      <c r="G15" s="56">
        <v>10</v>
      </c>
      <c r="H15" s="56">
        <v>10</v>
      </c>
      <c r="I15" s="6">
        <f t="shared" si="1"/>
        <v>8.1999999999999993</v>
      </c>
      <c r="J15" s="43"/>
    </row>
    <row r="16" spans="1:17" x14ac:dyDescent="0.25">
      <c r="A16" s="10">
        <v>45990</v>
      </c>
      <c r="B16" s="11">
        <v>4</v>
      </c>
      <c r="C16" s="6">
        <v>8</v>
      </c>
      <c r="D16" s="6" t="s">
        <v>41</v>
      </c>
      <c r="E16" s="57">
        <v>8</v>
      </c>
      <c r="F16" s="57">
        <v>10</v>
      </c>
      <c r="G16" s="57">
        <v>10</v>
      </c>
      <c r="H16" s="57">
        <v>10</v>
      </c>
      <c r="I16" s="6">
        <f t="shared" si="1"/>
        <v>8.8000000000000007</v>
      </c>
      <c r="J16" s="43"/>
    </row>
    <row r="17" spans="1:12" x14ac:dyDescent="0.25">
      <c r="A17" s="10">
        <v>45997</v>
      </c>
      <c r="B17" s="11">
        <v>4</v>
      </c>
      <c r="C17" s="6">
        <v>9</v>
      </c>
      <c r="D17" s="6" t="s">
        <v>41</v>
      </c>
      <c r="E17" s="57">
        <v>9</v>
      </c>
      <c r="F17" s="57">
        <v>9</v>
      </c>
      <c r="G17" s="57">
        <v>9</v>
      </c>
      <c r="H17" s="57">
        <v>10</v>
      </c>
      <c r="I17" s="6">
        <f t="shared" si="1"/>
        <v>9.0499999999999989</v>
      </c>
      <c r="J17" s="43"/>
    </row>
    <row r="18" spans="1:12" x14ac:dyDescent="0.25">
      <c r="A18" s="10">
        <v>46004</v>
      </c>
      <c r="B18" s="11">
        <v>4</v>
      </c>
      <c r="C18" s="6">
        <v>10</v>
      </c>
      <c r="D18" s="6" t="s">
        <v>41</v>
      </c>
      <c r="E18" s="58">
        <v>10</v>
      </c>
      <c r="F18" s="58">
        <v>10</v>
      </c>
      <c r="G18" s="58">
        <v>9</v>
      </c>
      <c r="H18" s="58">
        <v>10</v>
      </c>
      <c r="I18" s="6">
        <f t="shared" si="1"/>
        <v>9.9</v>
      </c>
      <c r="J18" s="43"/>
    </row>
    <row r="19" spans="1:12" x14ac:dyDescent="0.25">
      <c r="A19" s="10">
        <v>46011</v>
      </c>
      <c r="B19" s="11">
        <v>4</v>
      </c>
      <c r="C19" s="6">
        <v>11</v>
      </c>
      <c r="D19" s="6" t="s">
        <v>41</v>
      </c>
      <c r="E19" s="58">
        <v>10</v>
      </c>
      <c r="F19" s="58">
        <v>10</v>
      </c>
      <c r="G19" s="58">
        <v>10</v>
      </c>
      <c r="H19" s="58">
        <v>10</v>
      </c>
      <c r="I19" s="6">
        <f t="shared" si="1"/>
        <v>10</v>
      </c>
      <c r="J19" s="43"/>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57">
        <v>9</v>
      </c>
      <c r="F21" s="57">
        <v>9</v>
      </c>
      <c r="G21" s="57">
        <v>10</v>
      </c>
      <c r="H21" s="57">
        <v>10</v>
      </c>
      <c r="I21" s="6">
        <f t="shared" si="1"/>
        <v>9.1499999999999986</v>
      </c>
      <c r="J21" s="43"/>
    </row>
    <row r="22" spans="1:12" x14ac:dyDescent="0.25">
      <c r="A22" s="10">
        <v>46046</v>
      </c>
      <c r="B22" s="11">
        <v>5</v>
      </c>
      <c r="C22" s="6">
        <v>13</v>
      </c>
      <c r="D22" s="6">
        <v>1</v>
      </c>
      <c r="E22" s="56">
        <v>10</v>
      </c>
      <c r="F22" s="56">
        <v>10</v>
      </c>
      <c r="G22" s="56">
        <v>10</v>
      </c>
      <c r="H22" s="56">
        <v>10</v>
      </c>
      <c r="I22" s="6">
        <f t="shared" si="1"/>
        <v>10</v>
      </c>
      <c r="J22" s="43"/>
    </row>
    <row r="23" spans="1:12" x14ac:dyDescent="0.25">
      <c r="A23" s="10">
        <v>46053</v>
      </c>
      <c r="B23" s="11">
        <v>5</v>
      </c>
      <c r="C23" s="6">
        <v>13</v>
      </c>
      <c r="D23" s="6">
        <v>2</v>
      </c>
      <c r="E23" s="56">
        <v>10</v>
      </c>
      <c r="F23" s="56">
        <v>10</v>
      </c>
      <c r="G23" s="56">
        <v>10</v>
      </c>
      <c r="H23" s="56">
        <v>10</v>
      </c>
      <c r="I23" s="6">
        <f t="shared" si="1"/>
        <v>10</v>
      </c>
      <c r="J23" s="43"/>
    </row>
    <row r="24" spans="1:12" x14ac:dyDescent="0.25">
      <c r="A24" s="10">
        <v>46060</v>
      </c>
      <c r="B24" s="11"/>
      <c r="C24" s="6">
        <v>14</v>
      </c>
      <c r="D24" s="6" t="s">
        <v>41</v>
      </c>
      <c r="E24" s="56"/>
      <c r="F24" s="56"/>
      <c r="G24" s="56"/>
      <c r="H24" s="56"/>
      <c r="I24" s="6">
        <f t="shared" si="1"/>
        <v>0</v>
      </c>
      <c r="J24" s="43"/>
    </row>
    <row r="25" spans="1:12" x14ac:dyDescent="0.25">
      <c r="A25" s="10">
        <v>46067</v>
      </c>
      <c r="B25" s="11"/>
      <c r="C25" s="6">
        <v>15</v>
      </c>
      <c r="D25" s="6">
        <v>1</v>
      </c>
      <c r="E25" s="56"/>
      <c r="F25" s="56"/>
      <c r="G25" s="56"/>
      <c r="H25" s="56"/>
      <c r="I25" s="6">
        <f t="shared" si="1"/>
        <v>0</v>
      </c>
      <c r="J25" s="43"/>
    </row>
    <row r="26" spans="1:12" x14ac:dyDescent="0.25">
      <c r="A26" s="10">
        <v>46074</v>
      </c>
      <c r="B26" s="11"/>
      <c r="C26" s="6">
        <v>15</v>
      </c>
      <c r="D26" s="6">
        <v>2</v>
      </c>
      <c r="E26" s="56"/>
      <c r="F26" s="56"/>
      <c r="G26" s="56"/>
      <c r="H26" s="56"/>
      <c r="I26" s="6">
        <f t="shared" si="1"/>
        <v>0</v>
      </c>
      <c r="J26" s="43"/>
    </row>
    <row r="27" spans="1:12" x14ac:dyDescent="0.25">
      <c r="A27" s="10">
        <v>46081</v>
      </c>
      <c r="B27" s="11"/>
      <c r="C27" s="6">
        <v>16</v>
      </c>
      <c r="D27" s="6">
        <v>1</v>
      </c>
      <c r="E27" s="56"/>
      <c r="F27" s="56"/>
      <c r="G27" s="56"/>
      <c r="H27" s="56"/>
      <c r="I27" s="6">
        <f t="shared" si="1"/>
        <v>0</v>
      </c>
      <c r="J27" s="43"/>
    </row>
    <row r="28" spans="1:12" x14ac:dyDescent="0.25">
      <c r="A28" s="10">
        <v>46088</v>
      </c>
      <c r="B28" s="11"/>
      <c r="C28" s="6">
        <v>16</v>
      </c>
      <c r="D28" s="6">
        <v>2</v>
      </c>
      <c r="E28" s="56"/>
      <c r="F28" s="56"/>
      <c r="G28" s="56"/>
      <c r="H28" s="56"/>
      <c r="I28" s="6">
        <f t="shared" si="1"/>
        <v>0</v>
      </c>
      <c r="J28" s="43"/>
    </row>
    <row r="29" spans="1:12" x14ac:dyDescent="0.25">
      <c r="A29" s="6"/>
      <c r="B29" s="10"/>
      <c r="C29" s="1"/>
      <c r="D29" s="1"/>
      <c r="E29" s="13"/>
      <c r="F29" s="13"/>
      <c r="G29" s="13"/>
      <c r="H29" s="13"/>
      <c r="I29" s="13"/>
      <c r="J29" s="13"/>
    </row>
    <row r="30" spans="1:12" x14ac:dyDescent="0.25">
      <c r="A30" s="1" t="s">
        <v>35</v>
      </c>
      <c r="C30" s="6"/>
      <c r="E30" s="13">
        <f>SUM(E10:E28)</f>
        <v>120</v>
      </c>
      <c r="F30" s="13">
        <f>SUM(F10:F28)</f>
        <v>126</v>
      </c>
      <c r="G30" s="13">
        <f>SUM(G10:G28)</f>
        <v>126</v>
      </c>
      <c r="H30" s="13">
        <f>SUM(H10:H28)</f>
        <v>130</v>
      </c>
      <c r="I30" s="14">
        <f>0.6*E30+0.25*F30+0.1*G30+0.05*H30</f>
        <v>122.6</v>
      </c>
      <c r="J30" s="14"/>
    </row>
    <row r="31" spans="1:12" x14ac:dyDescent="0.25">
      <c r="A31" s="1" t="s">
        <v>6</v>
      </c>
      <c r="B31" s="6">
        <f>COUNT(E10:E28)</f>
        <v>13</v>
      </c>
      <c r="C31" s="6"/>
      <c r="E31" s="13">
        <f>$B$31</f>
        <v>13</v>
      </c>
      <c r="F31" s="13">
        <f>$B$31</f>
        <v>13</v>
      </c>
      <c r="G31" s="13">
        <f>$B$31</f>
        <v>13</v>
      </c>
      <c r="H31" s="13">
        <f>$B$31</f>
        <v>13</v>
      </c>
      <c r="I31" s="13"/>
      <c r="J31" s="13"/>
      <c r="L31" s="16"/>
    </row>
    <row r="32" spans="1:12" x14ac:dyDescent="0.25">
      <c r="A32" s="1" t="s">
        <v>5</v>
      </c>
      <c r="C32" s="6"/>
      <c r="E32" s="13">
        <f>+E30/($B$31*10)*'Summary All Grounds'!$G$6</f>
        <v>5.5384615384615383</v>
      </c>
      <c r="F32" s="13">
        <f>+F30/($B$31*10)*'Summary All Grounds'!$H$6</f>
        <v>2.4230769230769229</v>
      </c>
      <c r="G32" s="13">
        <f>+G30/($B$31*10)*'Summary All Grounds'!$I$6</f>
        <v>0.96923076923076923</v>
      </c>
      <c r="H32" s="13">
        <f>+H30/($B$31*10)*'Summary All Grounds'!$J$6</f>
        <v>0.5</v>
      </c>
      <c r="I32" s="13">
        <f>SUM(E32:H32)</f>
        <v>9.430769230769231</v>
      </c>
      <c r="J32" s="13"/>
    </row>
    <row r="33" spans="1:12" x14ac:dyDescent="0.25">
      <c r="A33" s="6"/>
      <c r="B33" s="10"/>
      <c r="C33" s="6"/>
      <c r="E33" s="13"/>
      <c r="F33" s="13"/>
      <c r="G33" s="13"/>
      <c r="H33" s="13"/>
      <c r="I33" s="13"/>
      <c r="J33" s="13"/>
    </row>
    <row r="34" spans="1:12" x14ac:dyDescent="0.25">
      <c r="A34" s="6"/>
      <c r="B34" s="10"/>
      <c r="C34" s="6"/>
      <c r="E34" s="6" t="s">
        <v>14</v>
      </c>
      <c r="I34" s="13">
        <f>+I30/B31</f>
        <v>9.430769230769231</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8999999999999998" bottom="0.3" header="0.51181102362204722" footer="0.51181102362204722"/>
  <pageSetup paperSize="9" orientation="landscape"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6"/>
  <dimension ref="A1:M55"/>
  <sheetViews>
    <sheetView zoomScaleNormal="100" workbookViewId="0">
      <pane ySplit="6" topLeftCell="A7" activePane="bottomLeft" state="frozen"/>
      <selection pane="bottomLeft" activeCell="J23" sqref="J23"/>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26.85546875" style="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74</v>
      </c>
      <c r="C2" s="19"/>
      <c r="D2" s="19"/>
      <c r="E2" s="17" t="s">
        <v>46</v>
      </c>
      <c r="F2" s="17"/>
      <c r="G2" s="21">
        <f>+SUM(I10:I27)</f>
        <v>113.64999999999996</v>
      </c>
      <c r="H2" s="17"/>
      <c r="I2" s="20"/>
    </row>
    <row r="3" spans="1:10" x14ac:dyDescent="0.25">
      <c r="A3" s="17" t="s">
        <v>29</v>
      </c>
      <c r="B3" s="17" t="s">
        <v>127</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c r="C7" s="6">
        <v>1</v>
      </c>
      <c r="E7" s="12"/>
      <c r="F7" s="12"/>
      <c r="G7" s="12"/>
      <c r="H7" s="12"/>
      <c r="I7" s="6">
        <f t="shared" ref="I7:I29" si="0">0.6*E7+0.25*F7+0.1*G7+0.05*H7</f>
        <v>0</v>
      </c>
      <c r="J7" s="43"/>
    </row>
    <row r="8" spans="1:10" x14ac:dyDescent="0.25">
      <c r="A8" s="10">
        <v>45934</v>
      </c>
      <c r="B8" s="11" t="s">
        <v>131</v>
      </c>
      <c r="C8" s="6">
        <v>2</v>
      </c>
      <c r="D8" s="6" t="s">
        <v>41</v>
      </c>
      <c r="E8" s="56">
        <v>8</v>
      </c>
      <c r="F8" s="56">
        <v>8</v>
      </c>
      <c r="G8" s="56">
        <v>8</v>
      </c>
      <c r="H8" s="56">
        <v>5</v>
      </c>
      <c r="I8" s="6">
        <f t="shared" si="0"/>
        <v>7.85</v>
      </c>
      <c r="J8" s="43"/>
    </row>
    <row r="9" spans="1:10" x14ac:dyDescent="0.25">
      <c r="A9" s="10">
        <v>45941</v>
      </c>
      <c r="B9" s="11">
        <v>1</v>
      </c>
      <c r="C9" s="6">
        <v>3</v>
      </c>
      <c r="D9" s="6" t="s">
        <v>41</v>
      </c>
      <c r="E9" s="56">
        <v>8</v>
      </c>
      <c r="F9" s="56">
        <v>9</v>
      </c>
      <c r="G9" s="56">
        <v>6</v>
      </c>
      <c r="H9" s="56">
        <v>10</v>
      </c>
      <c r="I9" s="6">
        <f t="shared" si="0"/>
        <v>8.15</v>
      </c>
      <c r="J9" s="43"/>
    </row>
    <row r="10" spans="1:10" x14ac:dyDescent="0.25">
      <c r="A10" s="10">
        <v>45948</v>
      </c>
      <c r="B10" s="11">
        <v>1</v>
      </c>
      <c r="C10" s="6">
        <v>4</v>
      </c>
      <c r="D10" s="6">
        <v>1</v>
      </c>
      <c r="E10" s="56">
        <v>8</v>
      </c>
      <c r="F10" s="56">
        <v>9</v>
      </c>
      <c r="G10" s="56">
        <v>8</v>
      </c>
      <c r="H10" s="56">
        <v>10</v>
      </c>
      <c r="I10" s="6">
        <f t="shared" si="0"/>
        <v>8.35</v>
      </c>
      <c r="J10" s="43" t="s">
        <v>48</v>
      </c>
    </row>
    <row r="11" spans="1:10" x14ac:dyDescent="0.25">
      <c r="A11" s="10">
        <v>45955</v>
      </c>
      <c r="B11" s="11">
        <v>1</v>
      </c>
      <c r="C11" s="6">
        <v>4</v>
      </c>
      <c r="D11" s="6">
        <v>2</v>
      </c>
      <c r="E11" s="56">
        <v>9</v>
      </c>
      <c r="F11" s="56">
        <v>9</v>
      </c>
      <c r="G11" s="56">
        <v>8</v>
      </c>
      <c r="H11" s="56">
        <v>10</v>
      </c>
      <c r="I11" s="6">
        <f t="shared" si="0"/>
        <v>8.9499999999999993</v>
      </c>
      <c r="J11" s="43"/>
    </row>
    <row r="12" spans="1:10" x14ac:dyDescent="0.25">
      <c r="A12" s="10">
        <v>45962</v>
      </c>
      <c r="B12" s="11">
        <v>2</v>
      </c>
      <c r="C12" s="6">
        <v>5</v>
      </c>
      <c r="D12" s="6" t="s">
        <v>41</v>
      </c>
      <c r="E12" s="56">
        <v>8</v>
      </c>
      <c r="F12" s="56">
        <v>9</v>
      </c>
      <c r="G12" s="56">
        <v>4</v>
      </c>
      <c r="H12" s="56">
        <v>10</v>
      </c>
      <c r="I12" s="6">
        <f t="shared" si="0"/>
        <v>7.95</v>
      </c>
      <c r="J12" s="43"/>
    </row>
    <row r="13" spans="1:10" x14ac:dyDescent="0.25">
      <c r="A13" s="10">
        <v>45969</v>
      </c>
      <c r="B13" s="11">
        <v>1</v>
      </c>
      <c r="C13" s="6">
        <v>6</v>
      </c>
      <c r="D13" s="6">
        <v>1</v>
      </c>
      <c r="E13" s="56">
        <v>9</v>
      </c>
      <c r="F13" s="56">
        <v>10</v>
      </c>
      <c r="G13" s="56">
        <v>5</v>
      </c>
      <c r="H13" s="56">
        <v>10</v>
      </c>
      <c r="I13" s="6">
        <f t="shared" si="0"/>
        <v>8.8999999999999986</v>
      </c>
      <c r="J13" s="43"/>
    </row>
    <row r="14" spans="1:10" x14ac:dyDescent="0.25">
      <c r="A14" s="10">
        <v>45976</v>
      </c>
      <c r="B14" s="11">
        <v>1</v>
      </c>
      <c r="C14" s="6">
        <v>6</v>
      </c>
      <c r="D14" s="6">
        <v>2</v>
      </c>
      <c r="E14" s="56">
        <v>8</v>
      </c>
      <c r="F14" s="56">
        <v>10</v>
      </c>
      <c r="G14" s="56">
        <v>6</v>
      </c>
      <c r="H14" s="56">
        <v>10</v>
      </c>
      <c r="I14" s="6">
        <f t="shared" si="0"/>
        <v>8.4</v>
      </c>
      <c r="J14" s="43"/>
    </row>
    <row r="15" spans="1:10" x14ac:dyDescent="0.25">
      <c r="A15" s="10">
        <v>45983</v>
      </c>
      <c r="B15" s="11">
        <v>2</v>
      </c>
      <c r="C15" s="6">
        <v>7</v>
      </c>
      <c r="D15" s="6" t="s">
        <v>41</v>
      </c>
      <c r="E15" s="56">
        <v>10</v>
      </c>
      <c r="F15" s="56">
        <v>10</v>
      </c>
      <c r="G15" s="56">
        <v>8</v>
      </c>
      <c r="H15" s="56">
        <v>10</v>
      </c>
      <c r="I15" s="6">
        <f t="shared" si="0"/>
        <v>9.8000000000000007</v>
      </c>
      <c r="J15" s="43"/>
    </row>
    <row r="16" spans="1:10" ht="12.75" customHeight="1" x14ac:dyDescent="0.25">
      <c r="A16" s="10">
        <v>45990</v>
      </c>
      <c r="B16" s="11">
        <v>1</v>
      </c>
      <c r="C16" s="6">
        <v>8</v>
      </c>
      <c r="D16" s="6" t="s">
        <v>41</v>
      </c>
      <c r="E16" s="57">
        <v>9</v>
      </c>
      <c r="F16" s="57">
        <v>10</v>
      </c>
      <c r="G16" s="57">
        <v>9</v>
      </c>
      <c r="H16" s="57">
        <v>10</v>
      </c>
      <c r="I16" s="6">
        <f t="shared" si="0"/>
        <v>9.2999999999999989</v>
      </c>
      <c r="J16" s="43"/>
    </row>
    <row r="17" spans="1:13" x14ac:dyDescent="0.25">
      <c r="A17" s="10">
        <v>45997</v>
      </c>
      <c r="B17" s="11">
        <v>1</v>
      </c>
      <c r="C17" s="6">
        <v>9</v>
      </c>
      <c r="D17" s="6" t="s">
        <v>41</v>
      </c>
      <c r="E17" s="58">
        <v>9</v>
      </c>
      <c r="F17" s="58">
        <v>9</v>
      </c>
      <c r="G17" s="58">
        <v>10</v>
      </c>
      <c r="H17" s="58">
        <v>10</v>
      </c>
      <c r="I17" s="6">
        <f t="shared" si="0"/>
        <v>9.1499999999999986</v>
      </c>
      <c r="J17" s="43"/>
    </row>
    <row r="18" spans="1:13" x14ac:dyDescent="0.25">
      <c r="A18" s="10">
        <v>46004</v>
      </c>
      <c r="B18" s="11">
        <v>2</v>
      </c>
      <c r="C18" s="6">
        <v>10</v>
      </c>
      <c r="D18" s="6" t="s">
        <v>41</v>
      </c>
      <c r="E18" s="58">
        <v>7</v>
      </c>
      <c r="F18" s="58">
        <v>9</v>
      </c>
      <c r="G18" s="58">
        <v>9</v>
      </c>
      <c r="H18" s="58">
        <v>10</v>
      </c>
      <c r="I18" s="6">
        <f t="shared" si="0"/>
        <v>7.8500000000000005</v>
      </c>
      <c r="J18" s="43"/>
    </row>
    <row r="19" spans="1:13" x14ac:dyDescent="0.25">
      <c r="A19" s="10">
        <v>46011</v>
      </c>
      <c r="B19" s="11">
        <v>2</v>
      </c>
      <c r="C19" s="6">
        <v>11</v>
      </c>
      <c r="D19" s="6" t="s">
        <v>41</v>
      </c>
      <c r="E19" s="58">
        <v>10</v>
      </c>
      <c r="F19" s="58">
        <v>10</v>
      </c>
      <c r="G19" s="58">
        <v>10</v>
      </c>
      <c r="H19" s="58">
        <v>10</v>
      </c>
      <c r="I19" s="6">
        <f t="shared" si="0"/>
        <v>10</v>
      </c>
      <c r="J19" s="43"/>
    </row>
    <row r="20" spans="1:13" x14ac:dyDescent="0.25">
      <c r="A20" s="10">
        <v>46032</v>
      </c>
      <c r="B20" s="11"/>
      <c r="E20" s="65" t="s">
        <v>138</v>
      </c>
      <c r="F20" s="65" t="s">
        <v>138</v>
      </c>
      <c r="G20" s="65" t="s">
        <v>138</v>
      </c>
      <c r="H20" s="65" t="s">
        <v>138</v>
      </c>
      <c r="J20" s="43" t="s">
        <v>150</v>
      </c>
    </row>
    <row r="21" spans="1:13" x14ac:dyDescent="0.25">
      <c r="A21" s="10">
        <v>46039</v>
      </c>
      <c r="B21" s="11">
        <v>1</v>
      </c>
      <c r="C21" s="6">
        <v>12</v>
      </c>
      <c r="D21" s="6" t="s">
        <v>41</v>
      </c>
      <c r="E21" s="56">
        <v>8</v>
      </c>
      <c r="F21" s="56">
        <v>10</v>
      </c>
      <c r="G21" s="56">
        <v>10</v>
      </c>
      <c r="H21" s="56">
        <v>10</v>
      </c>
      <c r="I21" s="6">
        <f t="shared" si="0"/>
        <v>8.8000000000000007</v>
      </c>
      <c r="J21" s="43"/>
    </row>
    <row r="22" spans="1:13" x14ac:dyDescent="0.25">
      <c r="A22" s="10">
        <v>46046</v>
      </c>
      <c r="B22" s="11">
        <v>2</v>
      </c>
      <c r="C22" s="6">
        <v>13</v>
      </c>
      <c r="D22" s="6">
        <v>1</v>
      </c>
      <c r="E22" s="56">
        <v>7</v>
      </c>
      <c r="F22" s="56">
        <v>10</v>
      </c>
      <c r="G22" s="56">
        <v>10</v>
      </c>
      <c r="H22" s="56">
        <v>8</v>
      </c>
      <c r="I22" s="6">
        <f t="shared" si="0"/>
        <v>8.1</v>
      </c>
      <c r="J22" s="43"/>
    </row>
    <row r="23" spans="1:13" x14ac:dyDescent="0.25">
      <c r="A23" s="10">
        <v>46053</v>
      </c>
      <c r="B23" s="11">
        <v>2</v>
      </c>
      <c r="C23" s="6">
        <v>13</v>
      </c>
      <c r="D23" s="6">
        <v>2</v>
      </c>
      <c r="E23" s="56">
        <v>7</v>
      </c>
      <c r="F23" s="56">
        <v>10</v>
      </c>
      <c r="G23" s="56">
        <v>10</v>
      </c>
      <c r="H23" s="56">
        <v>8</v>
      </c>
      <c r="I23" s="6">
        <f t="shared" si="0"/>
        <v>8.1</v>
      </c>
      <c r="J23" s="43"/>
    </row>
    <row r="24" spans="1:13" x14ac:dyDescent="0.25">
      <c r="A24" s="10">
        <v>46060</v>
      </c>
      <c r="B24" s="11"/>
      <c r="C24" s="6">
        <v>14</v>
      </c>
      <c r="D24" s="6">
        <v>1</v>
      </c>
      <c r="E24" s="56"/>
      <c r="F24" s="56"/>
      <c r="G24" s="56"/>
      <c r="H24" s="56"/>
      <c r="I24" s="6">
        <f t="shared" si="0"/>
        <v>0</v>
      </c>
      <c r="J24" s="43"/>
    </row>
    <row r="25" spans="1:13" x14ac:dyDescent="0.25">
      <c r="A25" s="10">
        <v>46061</v>
      </c>
      <c r="B25" s="11"/>
      <c r="C25" s="6">
        <v>14</v>
      </c>
      <c r="D25" s="6">
        <v>2</v>
      </c>
      <c r="E25" s="56"/>
      <c r="F25" s="56"/>
      <c r="G25" s="56"/>
      <c r="H25" s="56"/>
      <c r="I25" s="6">
        <f t="shared" si="0"/>
        <v>0</v>
      </c>
      <c r="J25" s="43"/>
    </row>
    <row r="26" spans="1:13" x14ac:dyDescent="0.25">
      <c r="A26" s="10">
        <v>46067</v>
      </c>
      <c r="B26" s="11"/>
      <c r="C26" s="6">
        <v>15</v>
      </c>
      <c r="D26" s="6">
        <v>1</v>
      </c>
      <c r="E26" s="56"/>
      <c r="F26" s="56"/>
      <c r="G26" s="56"/>
      <c r="H26" s="56"/>
      <c r="I26" s="6">
        <f t="shared" si="0"/>
        <v>0</v>
      </c>
      <c r="J26" s="43"/>
    </row>
    <row r="27" spans="1:13" x14ac:dyDescent="0.25">
      <c r="A27" s="10">
        <v>45709</v>
      </c>
      <c r="B27" s="11"/>
      <c r="C27" s="6">
        <v>15</v>
      </c>
      <c r="D27" s="6">
        <v>2</v>
      </c>
      <c r="E27" s="56"/>
      <c r="F27" s="56"/>
      <c r="G27" s="56"/>
      <c r="H27" s="56"/>
      <c r="I27" s="6">
        <f t="shared" si="0"/>
        <v>0</v>
      </c>
      <c r="J27" s="43"/>
    </row>
    <row r="28" spans="1:13" x14ac:dyDescent="0.25">
      <c r="A28" s="10">
        <v>46081</v>
      </c>
      <c r="B28" s="11"/>
      <c r="C28" s="6">
        <v>16</v>
      </c>
      <c r="D28" s="6">
        <v>1</v>
      </c>
      <c r="E28" s="56"/>
      <c r="F28" s="56"/>
      <c r="G28" s="56"/>
      <c r="H28" s="56"/>
      <c r="I28" s="6">
        <f t="shared" si="0"/>
        <v>0</v>
      </c>
      <c r="J28" s="43"/>
    </row>
    <row r="29" spans="1:13" x14ac:dyDescent="0.25">
      <c r="A29" s="10">
        <v>46088</v>
      </c>
      <c r="B29" s="11"/>
      <c r="C29" s="6">
        <v>16</v>
      </c>
      <c r="D29" s="6">
        <v>2</v>
      </c>
      <c r="E29" s="56"/>
      <c r="F29" s="56"/>
      <c r="G29" s="56"/>
      <c r="H29" s="56"/>
      <c r="I29" s="6">
        <f t="shared" si="0"/>
        <v>0</v>
      </c>
      <c r="J29" s="43"/>
    </row>
    <row r="30" spans="1:13" x14ac:dyDescent="0.25">
      <c r="A30" s="1" t="s">
        <v>14</v>
      </c>
      <c r="E30" s="13"/>
      <c r="F30" s="13"/>
      <c r="G30" s="13"/>
      <c r="H30" s="13"/>
    </row>
    <row r="31" spans="1:13" x14ac:dyDescent="0.25">
      <c r="C31" s="7" t="s">
        <v>35</v>
      </c>
      <c r="E31" s="13">
        <f>SUM(E10:E29)</f>
        <v>109</v>
      </c>
      <c r="F31" s="13">
        <f>SUM(F10:F29)</f>
        <v>125</v>
      </c>
      <c r="G31" s="13">
        <f>SUM(G10:G29)</f>
        <v>107</v>
      </c>
      <c r="H31" s="13">
        <f>SUM(H10:H29)</f>
        <v>126</v>
      </c>
      <c r="I31" s="14">
        <f>0.6*E31+0.25*F31+0.1*G31+0.05*H31</f>
        <v>113.64999999999999</v>
      </c>
      <c r="L31" s="2"/>
      <c r="M31" s="2"/>
    </row>
    <row r="32" spans="1:13" x14ac:dyDescent="0.25">
      <c r="A32" s="1" t="s">
        <v>50</v>
      </c>
      <c r="B32" s="12">
        <f>COUNT(E10:E27)</f>
        <v>13</v>
      </c>
      <c r="E32" s="13">
        <f>$B$32</f>
        <v>13</v>
      </c>
      <c r="F32" s="13">
        <f>$B$32</f>
        <v>13</v>
      </c>
      <c r="G32" s="13">
        <f>$B$32</f>
        <v>13</v>
      </c>
      <c r="H32" s="13">
        <f>$B$32</f>
        <v>13</v>
      </c>
      <c r="I32" s="13"/>
    </row>
    <row r="33" spans="1:10" x14ac:dyDescent="0.25">
      <c r="A33" s="1" t="s">
        <v>5</v>
      </c>
      <c r="E33" s="13">
        <f>+E31/($B$32*10)*'Summary All Grounds'!$G$6</f>
        <v>5.0307692307692307</v>
      </c>
      <c r="F33" s="13">
        <f>+F31/($B$32*10)*'Summary All Grounds'!$H$6</f>
        <v>2.4038461538461537</v>
      </c>
      <c r="G33" s="13">
        <f>+G31/($B$32*10)*'Summary All Grounds'!$I$6</f>
        <v>0.82307692307692304</v>
      </c>
      <c r="H33" s="13">
        <f>+H31/($B$32*10)*'Summary All Grounds'!$J$6</f>
        <v>0.48461538461538461</v>
      </c>
      <c r="I33" s="13">
        <f>SUM(E33:H33)</f>
        <v>8.7423076923076923</v>
      </c>
    </row>
    <row r="34" spans="1:10" x14ac:dyDescent="0.25">
      <c r="E34" s="13"/>
      <c r="F34" s="13"/>
      <c r="G34" s="13"/>
      <c r="H34" s="13"/>
      <c r="I34" s="13"/>
    </row>
    <row r="35" spans="1:10" x14ac:dyDescent="0.25">
      <c r="B35" s="6"/>
      <c r="H35" s="15" t="s">
        <v>51</v>
      </c>
      <c r="I35" s="13">
        <f>+I31/B32</f>
        <v>8.7423076923076923</v>
      </c>
      <c r="J35" s="1" t="s">
        <v>52</v>
      </c>
    </row>
    <row r="37" spans="1:10" x14ac:dyDescent="0.25">
      <c r="I37" s="13">
        <f>+I33-I35</f>
        <v>0</v>
      </c>
      <c r="J37" s="1" t="s">
        <v>53</v>
      </c>
    </row>
    <row r="55" spans="1:1" x14ac:dyDescent="0.25">
      <c r="A55" s="10"/>
    </row>
  </sheetData>
  <customSheetViews>
    <customSheetView guid="{B1033906-1AC0-496B-829F-EF4212ECB99D}" fitToPage="1" showRuler="0">
      <pane ySplit="4" topLeftCell="A5" activePane="bottomLeft" state="frozen"/>
      <selection pane="bottomLeft" activeCell="F26" sqref="F26"/>
      <pageMargins left="0" right="0" top="0" bottom="0" header="0" footer="0"/>
      <pageSetup scale="98" orientation="landscape" horizontalDpi="360" r:id="rId1"/>
      <headerFooter alignWithMargins="0"/>
    </customSheetView>
  </customSheetViews>
  <mergeCells count="1">
    <mergeCell ref="F3:H3"/>
  </mergeCells>
  <phoneticPr fontId="0" type="noConversion"/>
  <pageMargins left="0.19685039370078741" right="0.19685039370078741" top="0.2" bottom="0.16" header="0.51181102362204722" footer="0.51181102362204722"/>
  <pageSetup paperSize="9" orientation="landscape"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dimension ref="A1:M58"/>
  <sheetViews>
    <sheetView zoomScaleNormal="100" workbookViewId="0">
      <pane ySplit="6" topLeftCell="A7" activePane="bottomLeft" state="frozen"/>
      <selection pane="bottomLeft" activeCell="J24" sqref="J24"/>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124</v>
      </c>
      <c r="C2" s="19"/>
      <c r="D2" s="19"/>
      <c r="E2" s="17" t="s">
        <v>46</v>
      </c>
      <c r="F2" s="17"/>
      <c r="G2" s="21">
        <f>+SUM(I10:I28)</f>
        <v>115.64999999999999</v>
      </c>
      <c r="H2" s="17"/>
      <c r="I2" s="20"/>
    </row>
    <row r="3" spans="1:10" x14ac:dyDescent="0.25">
      <c r="A3" s="17" t="s">
        <v>29</v>
      </c>
      <c r="B3" s="17" t="s">
        <v>128</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t="s">
        <v>131</v>
      </c>
      <c r="C7" s="6">
        <v>1</v>
      </c>
      <c r="D7" s="6" t="s">
        <v>49</v>
      </c>
      <c r="E7" s="12">
        <v>9</v>
      </c>
      <c r="F7" s="12">
        <v>9</v>
      </c>
      <c r="G7" s="12">
        <v>8</v>
      </c>
      <c r="H7" s="12">
        <v>10</v>
      </c>
      <c r="I7" s="6">
        <f>0.6*E7+0.25*F7+0.1*G7+0.05*H7</f>
        <v>8.9499999999999993</v>
      </c>
      <c r="J7" s="43"/>
    </row>
    <row r="8" spans="1:10" x14ac:dyDescent="0.25">
      <c r="A8" s="10">
        <v>45934</v>
      </c>
      <c r="B8" s="11" t="s">
        <v>131</v>
      </c>
      <c r="C8" s="6">
        <v>2</v>
      </c>
      <c r="D8" s="6" t="s">
        <v>41</v>
      </c>
      <c r="E8" s="56">
        <v>8</v>
      </c>
      <c r="F8" s="56">
        <v>9</v>
      </c>
      <c r="G8" s="56">
        <v>8</v>
      </c>
      <c r="H8" s="56">
        <v>10</v>
      </c>
      <c r="I8" s="6">
        <f t="shared" ref="I8:I30" si="0">0.6*E8+0.25*F8+0.1*G8+0.05*H8</f>
        <v>8.35</v>
      </c>
      <c r="J8" s="43"/>
    </row>
    <row r="9" spans="1:10" x14ac:dyDescent="0.25">
      <c r="A9" s="10">
        <v>45941</v>
      </c>
      <c r="B9" s="11">
        <v>1</v>
      </c>
      <c r="C9" s="6">
        <v>3</v>
      </c>
      <c r="D9" s="6" t="s">
        <v>41</v>
      </c>
      <c r="E9" s="56">
        <v>6</v>
      </c>
      <c r="F9" s="56">
        <v>8</v>
      </c>
      <c r="G9" s="56">
        <v>10</v>
      </c>
      <c r="H9" s="56">
        <v>10</v>
      </c>
      <c r="I9" s="6">
        <f t="shared" si="0"/>
        <v>7.1</v>
      </c>
      <c r="J9" s="43"/>
    </row>
    <row r="10" spans="1:10" x14ac:dyDescent="0.25">
      <c r="A10" s="10">
        <v>45948</v>
      </c>
      <c r="B10" s="11">
        <v>2</v>
      </c>
      <c r="C10" s="6">
        <v>4</v>
      </c>
      <c r="D10" s="6">
        <v>1</v>
      </c>
      <c r="E10" s="56">
        <v>10</v>
      </c>
      <c r="F10" s="56">
        <v>9</v>
      </c>
      <c r="G10" s="56">
        <v>9</v>
      </c>
      <c r="H10" s="56">
        <v>10</v>
      </c>
      <c r="I10" s="6">
        <f t="shared" si="0"/>
        <v>9.65</v>
      </c>
      <c r="J10" s="43" t="s">
        <v>48</v>
      </c>
    </row>
    <row r="11" spans="1:10" x14ac:dyDescent="0.25">
      <c r="A11" s="10">
        <v>45955</v>
      </c>
      <c r="B11" s="11">
        <v>2</v>
      </c>
      <c r="C11" s="6">
        <v>4</v>
      </c>
      <c r="D11" s="6">
        <v>2</v>
      </c>
      <c r="E11" s="56">
        <v>10</v>
      </c>
      <c r="F11" s="56">
        <v>10</v>
      </c>
      <c r="G11" s="56">
        <v>9</v>
      </c>
      <c r="H11" s="56">
        <v>10</v>
      </c>
      <c r="I11" s="6">
        <f t="shared" si="0"/>
        <v>9.9</v>
      </c>
      <c r="J11" s="43"/>
    </row>
    <row r="12" spans="1:10" x14ac:dyDescent="0.25">
      <c r="A12" s="10">
        <v>45962</v>
      </c>
      <c r="B12" s="11">
        <v>2</v>
      </c>
      <c r="C12" s="6">
        <v>5</v>
      </c>
      <c r="D12" s="6">
        <v>1</v>
      </c>
      <c r="E12" s="56">
        <v>9</v>
      </c>
      <c r="F12" s="56">
        <v>7</v>
      </c>
      <c r="G12" s="56">
        <v>8</v>
      </c>
      <c r="H12" s="56">
        <v>10</v>
      </c>
      <c r="I12" s="6">
        <f t="shared" si="0"/>
        <v>8.4499999999999993</v>
      </c>
      <c r="J12" s="43"/>
    </row>
    <row r="13" spans="1:10" x14ac:dyDescent="0.25">
      <c r="A13" s="10">
        <v>45969</v>
      </c>
      <c r="B13" s="11">
        <v>1</v>
      </c>
      <c r="C13" s="6">
        <v>6</v>
      </c>
      <c r="D13" s="6">
        <v>1</v>
      </c>
      <c r="E13" s="56">
        <v>10</v>
      </c>
      <c r="F13" s="56">
        <v>10</v>
      </c>
      <c r="G13" s="56">
        <v>9</v>
      </c>
      <c r="H13" s="56">
        <v>10</v>
      </c>
      <c r="I13" s="6">
        <f t="shared" si="0"/>
        <v>9.9</v>
      </c>
      <c r="J13" s="43"/>
    </row>
    <row r="14" spans="1:10" x14ac:dyDescent="0.25">
      <c r="A14" s="10">
        <v>45976</v>
      </c>
      <c r="B14" s="11">
        <v>1</v>
      </c>
      <c r="C14" s="6">
        <v>6</v>
      </c>
      <c r="D14" s="6">
        <v>2</v>
      </c>
      <c r="E14" s="56">
        <v>10</v>
      </c>
      <c r="F14" s="56">
        <v>10</v>
      </c>
      <c r="G14" s="56">
        <v>9</v>
      </c>
      <c r="H14" s="56">
        <v>10</v>
      </c>
      <c r="I14" s="6">
        <f t="shared" si="0"/>
        <v>9.9</v>
      </c>
      <c r="J14" s="43"/>
    </row>
    <row r="15" spans="1:10" x14ac:dyDescent="0.25">
      <c r="A15" s="10">
        <v>45983</v>
      </c>
      <c r="B15" s="11">
        <v>1</v>
      </c>
      <c r="C15" s="6">
        <v>7</v>
      </c>
      <c r="D15" s="6">
        <v>1</v>
      </c>
      <c r="E15" s="56">
        <v>8</v>
      </c>
      <c r="F15" s="56">
        <v>10</v>
      </c>
      <c r="G15" s="56">
        <v>10</v>
      </c>
      <c r="H15" s="56">
        <v>10</v>
      </c>
      <c r="I15" s="6">
        <f t="shared" si="0"/>
        <v>8.8000000000000007</v>
      </c>
      <c r="J15" s="43"/>
    </row>
    <row r="16" spans="1:10" ht="12.75" customHeight="1" x14ac:dyDescent="0.25">
      <c r="A16" s="10">
        <v>45984</v>
      </c>
      <c r="B16" s="11">
        <v>1</v>
      </c>
      <c r="C16" s="6">
        <v>7</v>
      </c>
      <c r="D16" s="6">
        <v>2</v>
      </c>
      <c r="E16" s="56">
        <v>8</v>
      </c>
      <c r="F16" s="56">
        <v>10</v>
      </c>
      <c r="G16" s="56">
        <v>10</v>
      </c>
      <c r="H16" s="56">
        <v>10</v>
      </c>
      <c r="J16" s="43" t="s">
        <v>140</v>
      </c>
    </row>
    <row r="17" spans="1:10" ht="12.75" customHeight="1" x14ac:dyDescent="0.25">
      <c r="A17" s="10">
        <v>45990</v>
      </c>
      <c r="B17" s="11">
        <v>2</v>
      </c>
      <c r="C17" s="6">
        <v>8</v>
      </c>
      <c r="D17" s="6" t="s">
        <v>41</v>
      </c>
      <c r="E17" s="12">
        <v>6</v>
      </c>
      <c r="F17" s="12">
        <v>8</v>
      </c>
      <c r="G17" s="12">
        <v>9</v>
      </c>
      <c r="H17" s="12">
        <v>10</v>
      </c>
      <c r="I17" s="6">
        <f t="shared" si="0"/>
        <v>7</v>
      </c>
      <c r="J17" s="43"/>
    </row>
    <row r="18" spans="1:10" x14ac:dyDescent="0.25">
      <c r="A18" s="10">
        <v>45997</v>
      </c>
      <c r="B18" s="11">
        <v>1</v>
      </c>
      <c r="C18" s="6">
        <v>9</v>
      </c>
      <c r="D18" s="6" t="s">
        <v>41</v>
      </c>
      <c r="E18" s="58">
        <v>7</v>
      </c>
      <c r="F18" s="58">
        <v>8</v>
      </c>
      <c r="G18" s="58">
        <v>9</v>
      </c>
      <c r="H18" s="58">
        <v>10</v>
      </c>
      <c r="I18" s="6">
        <f t="shared" si="0"/>
        <v>7.6000000000000005</v>
      </c>
      <c r="J18" s="43"/>
    </row>
    <row r="19" spans="1:10" x14ac:dyDescent="0.25">
      <c r="A19" s="10">
        <v>46004</v>
      </c>
      <c r="B19" s="11">
        <v>2</v>
      </c>
      <c r="C19" s="6">
        <v>10</v>
      </c>
      <c r="D19" s="6" t="s">
        <v>41</v>
      </c>
      <c r="E19" s="58">
        <v>8</v>
      </c>
      <c r="F19" s="58">
        <v>8</v>
      </c>
      <c r="G19" s="58">
        <v>9</v>
      </c>
      <c r="H19" s="58">
        <v>10</v>
      </c>
      <c r="I19" s="6">
        <f t="shared" si="0"/>
        <v>8.1999999999999993</v>
      </c>
      <c r="J19" s="43"/>
    </row>
    <row r="20" spans="1:10" x14ac:dyDescent="0.25">
      <c r="A20" s="10">
        <v>46011</v>
      </c>
      <c r="B20" s="11">
        <v>1</v>
      </c>
      <c r="C20" s="6">
        <v>11</v>
      </c>
      <c r="D20" s="6" t="s">
        <v>41</v>
      </c>
      <c r="E20" s="58">
        <v>10</v>
      </c>
      <c r="F20" s="58">
        <v>8</v>
      </c>
      <c r="G20" s="58">
        <v>10</v>
      </c>
      <c r="H20" s="58">
        <v>10</v>
      </c>
      <c r="I20" s="6">
        <f t="shared" si="0"/>
        <v>9.5</v>
      </c>
      <c r="J20" s="43"/>
    </row>
    <row r="21" spans="1:10" x14ac:dyDescent="0.25">
      <c r="A21" s="10">
        <v>46032</v>
      </c>
      <c r="B21" s="11"/>
      <c r="E21" s="65" t="s">
        <v>138</v>
      </c>
      <c r="F21" s="65" t="s">
        <v>138</v>
      </c>
      <c r="G21" s="65" t="s">
        <v>138</v>
      </c>
      <c r="H21" s="65" t="s">
        <v>138</v>
      </c>
      <c r="J21" s="43" t="s">
        <v>150</v>
      </c>
    </row>
    <row r="22" spans="1:10" x14ac:dyDescent="0.25">
      <c r="A22" s="10">
        <v>46039</v>
      </c>
      <c r="B22" s="11">
        <v>2</v>
      </c>
      <c r="C22" s="6">
        <v>12</v>
      </c>
      <c r="D22" s="6" t="s">
        <v>41</v>
      </c>
      <c r="E22" s="56">
        <v>8</v>
      </c>
      <c r="F22" s="56">
        <v>9</v>
      </c>
      <c r="G22" s="56">
        <v>10</v>
      </c>
      <c r="H22" s="56">
        <v>10</v>
      </c>
      <c r="I22" s="6">
        <f t="shared" si="0"/>
        <v>8.5500000000000007</v>
      </c>
      <c r="J22" s="43"/>
    </row>
    <row r="23" spans="1:10" x14ac:dyDescent="0.25">
      <c r="A23" s="10">
        <v>46046</v>
      </c>
      <c r="B23" s="11">
        <v>1</v>
      </c>
      <c r="C23" s="6">
        <v>13</v>
      </c>
      <c r="D23" s="6">
        <v>1</v>
      </c>
      <c r="E23" s="56">
        <v>9</v>
      </c>
      <c r="F23" s="56">
        <v>10</v>
      </c>
      <c r="G23" s="56">
        <v>10</v>
      </c>
      <c r="H23" s="56">
        <v>10</v>
      </c>
      <c r="I23" s="6">
        <f t="shared" si="0"/>
        <v>9.3999999999999986</v>
      </c>
      <c r="J23" s="43"/>
    </row>
    <row r="24" spans="1:10" x14ac:dyDescent="0.25">
      <c r="A24" s="10">
        <v>46053</v>
      </c>
      <c r="B24" s="11">
        <v>1</v>
      </c>
      <c r="C24" s="6">
        <v>13</v>
      </c>
      <c r="D24" s="6">
        <v>2</v>
      </c>
      <c r="E24" s="56">
        <v>8</v>
      </c>
      <c r="F24" s="56">
        <v>10</v>
      </c>
      <c r="G24" s="56">
        <v>10</v>
      </c>
      <c r="H24" s="56">
        <v>10</v>
      </c>
      <c r="I24" s="6">
        <f t="shared" si="0"/>
        <v>8.8000000000000007</v>
      </c>
      <c r="J24" s="43"/>
    </row>
    <row r="25" spans="1:10" x14ac:dyDescent="0.25">
      <c r="A25" s="10">
        <v>46060</v>
      </c>
      <c r="B25" s="11"/>
      <c r="C25" s="6">
        <v>14</v>
      </c>
      <c r="D25" s="6">
        <v>1</v>
      </c>
      <c r="E25" s="56"/>
      <c r="F25" s="56"/>
      <c r="G25" s="56"/>
      <c r="H25" s="56"/>
      <c r="I25" s="6">
        <f t="shared" si="0"/>
        <v>0</v>
      </c>
      <c r="J25" s="43"/>
    </row>
    <row r="26" spans="1:10" x14ac:dyDescent="0.25">
      <c r="A26" s="10">
        <v>46061</v>
      </c>
      <c r="B26" s="11"/>
      <c r="C26" s="6">
        <v>14</v>
      </c>
      <c r="D26" s="6">
        <v>2</v>
      </c>
      <c r="E26" s="56"/>
      <c r="F26" s="56"/>
      <c r="G26" s="56"/>
      <c r="H26" s="56"/>
      <c r="I26" s="6">
        <f t="shared" si="0"/>
        <v>0</v>
      </c>
      <c r="J26" s="43"/>
    </row>
    <row r="27" spans="1:10" x14ac:dyDescent="0.25">
      <c r="A27" s="10">
        <v>46067</v>
      </c>
      <c r="B27" s="11"/>
      <c r="C27" s="6">
        <v>15</v>
      </c>
      <c r="D27" s="6">
        <v>1</v>
      </c>
      <c r="E27" s="56"/>
      <c r="F27" s="56"/>
      <c r="G27" s="56"/>
      <c r="H27" s="56"/>
      <c r="I27" s="6">
        <f t="shared" si="0"/>
        <v>0</v>
      </c>
      <c r="J27" s="43"/>
    </row>
    <row r="28" spans="1:10" x14ac:dyDescent="0.25">
      <c r="A28" s="10">
        <v>45709</v>
      </c>
      <c r="B28" s="11"/>
      <c r="C28" s="6">
        <v>15</v>
      </c>
      <c r="D28" s="6">
        <v>2</v>
      </c>
      <c r="E28" s="56"/>
      <c r="F28" s="56"/>
      <c r="G28" s="56"/>
      <c r="H28" s="56"/>
      <c r="I28" s="6">
        <f t="shared" si="0"/>
        <v>0</v>
      </c>
      <c r="J28" s="43"/>
    </row>
    <row r="29" spans="1:10" x14ac:dyDescent="0.25">
      <c r="A29" s="10">
        <v>46081</v>
      </c>
      <c r="B29" s="11"/>
      <c r="C29" s="6">
        <v>16</v>
      </c>
      <c r="D29" s="6">
        <v>1</v>
      </c>
      <c r="E29" s="56"/>
      <c r="F29" s="56"/>
      <c r="G29" s="56"/>
      <c r="H29" s="56"/>
      <c r="I29" s="6">
        <f t="shared" si="0"/>
        <v>0</v>
      </c>
      <c r="J29" s="43"/>
    </row>
    <row r="30" spans="1:10" x14ac:dyDescent="0.25">
      <c r="A30" s="10">
        <v>46088</v>
      </c>
      <c r="B30" s="11"/>
      <c r="C30" s="6">
        <v>16</v>
      </c>
      <c r="D30" s="6">
        <v>2</v>
      </c>
      <c r="E30" s="56"/>
      <c r="F30" s="56"/>
      <c r="G30" s="56"/>
      <c r="H30" s="56"/>
      <c r="I30" s="6">
        <f t="shared" si="0"/>
        <v>0</v>
      </c>
      <c r="J30" s="43"/>
    </row>
    <row r="31" spans="1:10" x14ac:dyDescent="0.25">
      <c r="A31" s="10"/>
      <c r="B31" s="11"/>
      <c r="E31" s="56"/>
      <c r="F31" s="56"/>
      <c r="G31" s="56"/>
      <c r="H31" s="56"/>
      <c r="J31" s="43"/>
    </row>
    <row r="32" spans="1:10" x14ac:dyDescent="0.25">
      <c r="A32" s="1" t="s">
        <v>14</v>
      </c>
      <c r="E32" s="13"/>
      <c r="F32" s="13"/>
      <c r="G32" s="13"/>
      <c r="H32" s="13"/>
    </row>
    <row r="33" spans="1:13" x14ac:dyDescent="0.25">
      <c r="C33" s="7" t="s">
        <v>35</v>
      </c>
      <c r="E33" s="13">
        <f>SUM(E10:E30)</f>
        <v>121</v>
      </c>
      <c r="F33" s="13">
        <f>SUM(F10:F30)</f>
        <v>127</v>
      </c>
      <c r="G33" s="13">
        <f>SUM(G10:G30)</f>
        <v>131</v>
      </c>
      <c r="H33" s="13">
        <f>SUM(H10:H30)</f>
        <v>140</v>
      </c>
      <c r="I33" s="14">
        <f>0.6*E33+0.25*F33+0.1*G33+0.05*H33</f>
        <v>124.44999999999999</v>
      </c>
      <c r="L33" s="2"/>
      <c r="M33" s="2"/>
    </row>
    <row r="34" spans="1:13" x14ac:dyDescent="0.25">
      <c r="A34" s="1" t="s">
        <v>50</v>
      </c>
      <c r="B34" s="12">
        <f>COUNT(E10:E28)</f>
        <v>14</v>
      </c>
      <c r="E34" s="13">
        <f>$B$34</f>
        <v>14</v>
      </c>
      <c r="F34" s="13">
        <f>$B$34</f>
        <v>14</v>
      </c>
      <c r="G34" s="13">
        <f>$B$34</f>
        <v>14</v>
      </c>
      <c r="H34" s="13">
        <f>$B$34</f>
        <v>14</v>
      </c>
      <c r="I34" s="13"/>
    </row>
    <row r="35" spans="1:13" x14ac:dyDescent="0.25">
      <c r="A35" s="1" t="s">
        <v>5</v>
      </c>
      <c r="E35" s="13">
        <f>+E33/($B$34*10)*'Summary All Grounds'!$G$6</f>
        <v>5.1857142857142859</v>
      </c>
      <c r="F35" s="13">
        <f>+F33/($B$34*10)*'Summary All Grounds'!$H$6</f>
        <v>2.2678571428571428</v>
      </c>
      <c r="G35" s="13">
        <f>+G33/($B$34*10)*'Summary All Grounds'!$I$6</f>
        <v>0.93571428571428572</v>
      </c>
      <c r="H35" s="13">
        <f>+H33/($B$34*10)*'Summary All Grounds'!$J$6</f>
        <v>0.5</v>
      </c>
      <c r="I35" s="13">
        <f>SUM(E35:H35)</f>
        <v>8.8892857142857142</v>
      </c>
    </row>
    <row r="36" spans="1:13" x14ac:dyDescent="0.25">
      <c r="E36" s="13"/>
      <c r="F36" s="13"/>
      <c r="G36" s="13"/>
      <c r="H36" s="13"/>
      <c r="I36" s="13"/>
    </row>
    <row r="37" spans="1:13" x14ac:dyDescent="0.25">
      <c r="B37" s="6"/>
      <c r="H37" s="15" t="s">
        <v>51</v>
      </c>
      <c r="I37" s="13">
        <f>+I33/B34</f>
        <v>8.8892857142857142</v>
      </c>
      <c r="J37" s="1" t="s">
        <v>52</v>
      </c>
    </row>
    <row r="39" spans="1:13" x14ac:dyDescent="0.25">
      <c r="I39" s="13">
        <f>+I35-I37</f>
        <v>0</v>
      </c>
      <c r="J39" s="1" t="s">
        <v>53</v>
      </c>
    </row>
    <row r="58" spans="1:1" x14ac:dyDescent="0.25">
      <c r="A58" s="10"/>
    </row>
  </sheetData>
  <customSheetViews>
    <customSheetView guid="{B1033906-1AC0-496B-829F-EF4212ECB99D}" fitToPage="1" showRuler="0">
      <pane ySplit="4" topLeftCell="A11" activePane="bottomLeft" state="frozen"/>
      <selection pane="bottomLeft" activeCell="G23" sqref="G23"/>
      <pageMargins left="0" right="0" top="0" bottom="0" header="0" footer="0"/>
      <pageSetup scale="98" orientation="landscape" horizontalDpi="360" r:id="rId1"/>
      <headerFooter alignWithMargins="0"/>
    </customSheetView>
  </customSheetViews>
  <mergeCells count="1">
    <mergeCell ref="F3:H3"/>
  </mergeCells>
  <phoneticPr fontId="0" type="noConversion"/>
  <pageMargins left="0.19685039370078741" right="0.19685039370078741" top="0.27" bottom="0.16" header="0.51181102362204722" footer="0.51181102362204722"/>
  <pageSetup paperSize="9" orientation="landscape"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4"/>
  <dimension ref="A1:Q38"/>
  <sheetViews>
    <sheetView zoomScaleNormal="100" workbookViewId="0">
      <pane ySplit="6" topLeftCell="A7" activePane="bottomLeft" state="frozen"/>
      <selection activeCell="B19" sqref="B19"/>
      <selection pane="bottomLeft" activeCell="L24" sqref="L24"/>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92</v>
      </c>
      <c r="C2" s="47"/>
      <c r="D2" s="47"/>
      <c r="E2" s="47"/>
      <c r="F2" s="82" t="s">
        <v>28</v>
      </c>
      <c r="G2" s="82"/>
      <c r="H2" s="48">
        <f>+I34</f>
        <v>7.55</v>
      </c>
      <c r="I2" s="46"/>
      <c r="J2" s="42"/>
    </row>
    <row r="3" spans="1:17" x14ac:dyDescent="0.25">
      <c r="A3" s="46" t="s">
        <v>29</v>
      </c>
      <c r="B3" s="46" t="s">
        <v>129</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56"/>
      <c r="F7" s="56"/>
      <c r="G7" s="56"/>
      <c r="H7" s="56"/>
      <c r="I7" s="6">
        <f>0.6*E7+0.25*F7+0.1*G7+0.05*H7</f>
        <v>0</v>
      </c>
      <c r="J7" s="43"/>
      <c r="O7" s="11"/>
    </row>
    <row r="8" spans="1:17" x14ac:dyDescent="0.25">
      <c r="A8" s="10">
        <v>45934</v>
      </c>
      <c r="B8" s="11"/>
      <c r="C8" s="6">
        <v>2</v>
      </c>
      <c r="D8" s="6" t="s">
        <v>41</v>
      </c>
      <c r="I8" s="6">
        <f>0.6*'Jim Hanshaw'!E8+0.25*'Jim Hanshaw'!F8+0.1*'Jim Hanshaw'!G8+0.05*'Jim Hanshaw'!H8</f>
        <v>9.1499999999999986</v>
      </c>
      <c r="J8" s="43"/>
      <c r="O8" s="11"/>
    </row>
    <row r="9" spans="1:17" x14ac:dyDescent="0.25">
      <c r="A9" s="10">
        <v>45941</v>
      </c>
      <c r="B9" s="11"/>
      <c r="C9" s="6">
        <v>3</v>
      </c>
      <c r="D9" s="6" t="s">
        <v>41</v>
      </c>
      <c r="I9" s="6">
        <f>0.6*'Jim Hanshaw'!E9+0.25*'Jim Hanshaw'!F9+0.1*'Jim Hanshaw'!G9+0.05*'Jim Hanshaw'!H9</f>
        <v>8.4499999999999993</v>
      </c>
      <c r="J9" s="43"/>
      <c r="O9" s="11"/>
    </row>
    <row r="10" spans="1:17" x14ac:dyDescent="0.25">
      <c r="A10" s="10">
        <v>45948</v>
      </c>
      <c r="B10" s="11">
        <v>5</v>
      </c>
      <c r="C10" s="6">
        <v>4</v>
      </c>
      <c r="D10" s="6">
        <v>1</v>
      </c>
      <c r="E10" s="56">
        <v>8</v>
      </c>
      <c r="F10" s="56">
        <v>8</v>
      </c>
      <c r="G10" s="56">
        <v>8</v>
      </c>
      <c r="H10" s="56">
        <v>8</v>
      </c>
      <c r="I10" s="6">
        <f>0.6*E10+0.25*F10+0.1*G10+0.05*H10</f>
        <v>8</v>
      </c>
      <c r="J10" s="43"/>
      <c r="N10" s="10"/>
      <c r="O10" s="11"/>
      <c r="P10" s="6"/>
      <c r="Q10" s="6"/>
    </row>
    <row r="11" spans="1:17" x14ac:dyDescent="0.25">
      <c r="A11" s="10">
        <v>45955</v>
      </c>
      <c r="B11" s="11">
        <v>5</v>
      </c>
      <c r="C11" s="6">
        <v>4</v>
      </c>
      <c r="D11" s="6">
        <v>2</v>
      </c>
      <c r="E11" s="56">
        <v>8</v>
      </c>
      <c r="F11" s="56">
        <v>8</v>
      </c>
      <c r="G11" s="56">
        <v>8</v>
      </c>
      <c r="H11" s="56">
        <v>8</v>
      </c>
      <c r="I11" s="6">
        <f t="shared" ref="I11:I28" si="0">0.6*E11+0.25*F11+0.1*G11+0.05*H11</f>
        <v>8</v>
      </c>
      <c r="J11" s="43"/>
    </row>
    <row r="12" spans="1:17" x14ac:dyDescent="0.25">
      <c r="A12" s="10">
        <v>45962</v>
      </c>
      <c r="B12" s="11">
        <v>5</v>
      </c>
      <c r="C12" s="6">
        <v>5</v>
      </c>
      <c r="D12" s="6" t="s">
        <v>41</v>
      </c>
      <c r="E12" s="66" t="s">
        <v>138</v>
      </c>
      <c r="F12" s="66" t="s">
        <v>138</v>
      </c>
      <c r="G12" s="66" t="s">
        <v>138</v>
      </c>
      <c r="H12" s="66" t="s">
        <v>138</v>
      </c>
      <c r="J12" s="43" t="s">
        <v>143</v>
      </c>
    </row>
    <row r="13" spans="1:17" x14ac:dyDescent="0.25">
      <c r="A13" s="10">
        <v>45969</v>
      </c>
      <c r="B13" s="11"/>
      <c r="C13" s="6">
        <v>6</v>
      </c>
      <c r="D13" s="6">
        <v>1</v>
      </c>
      <c r="E13" s="12"/>
      <c r="F13" s="12"/>
      <c r="G13" s="12"/>
      <c r="H13" s="12"/>
      <c r="I13" s="6">
        <f t="shared" si="0"/>
        <v>0</v>
      </c>
      <c r="J13" s="43"/>
    </row>
    <row r="14" spans="1:17" x14ac:dyDescent="0.25">
      <c r="A14" s="10">
        <v>45976</v>
      </c>
      <c r="B14" s="11"/>
      <c r="C14" s="6">
        <v>6</v>
      </c>
      <c r="D14" s="6">
        <v>2</v>
      </c>
      <c r="E14" s="56"/>
      <c r="F14" s="56"/>
      <c r="G14" s="56"/>
      <c r="H14" s="56"/>
      <c r="I14" s="6">
        <f t="shared" si="0"/>
        <v>0</v>
      </c>
      <c r="J14" s="43"/>
    </row>
    <row r="15" spans="1:17" x14ac:dyDescent="0.25">
      <c r="A15" s="10">
        <v>45983</v>
      </c>
      <c r="B15" s="11">
        <v>5</v>
      </c>
      <c r="C15" s="6">
        <v>7</v>
      </c>
      <c r="D15" s="6" t="s">
        <v>41</v>
      </c>
      <c r="E15" s="12">
        <v>5</v>
      </c>
      <c r="F15" s="12">
        <v>5</v>
      </c>
      <c r="G15" s="12">
        <v>10</v>
      </c>
      <c r="H15" s="12">
        <v>10</v>
      </c>
      <c r="I15" s="6">
        <f t="shared" si="0"/>
        <v>5.75</v>
      </c>
      <c r="J15" s="43"/>
    </row>
    <row r="16" spans="1:17" x14ac:dyDescent="0.25">
      <c r="A16" s="10">
        <v>45990</v>
      </c>
      <c r="B16" s="11"/>
      <c r="C16" s="6">
        <v>8</v>
      </c>
      <c r="D16" s="6" t="s">
        <v>41</v>
      </c>
      <c r="E16" s="12"/>
      <c r="F16" s="12"/>
      <c r="G16" s="12"/>
      <c r="H16" s="12"/>
      <c r="I16" s="6">
        <f t="shared" si="0"/>
        <v>0</v>
      </c>
      <c r="J16" s="43"/>
    </row>
    <row r="17" spans="1:12" x14ac:dyDescent="0.25">
      <c r="A17" s="10">
        <v>45997</v>
      </c>
      <c r="B17" s="11">
        <v>5</v>
      </c>
      <c r="C17" s="6">
        <v>9</v>
      </c>
      <c r="D17" s="6" t="s">
        <v>41</v>
      </c>
      <c r="E17" s="58">
        <v>9</v>
      </c>
      <c r="F17" s="58">
        <v>8</v>
      </c>
      <c r="G17" s="58">
        <v>9</v>
      </c>
      <c r="H17" s="58">
        <v>9</v>
      </c>
      <c r="I17" s="6">
        <f t="shared" si="0"/>
        <v>8.7499999999999982</v>
      </c>
      <c r="J17" s="43"/>
    </row>
    <row r="18" spans="1:12" x14ac:dyDescent="0.25">
      <c r="A18" s="10">
        <v>46004</v>
      </c>
      <c r="B18" s="11">
        <v>5</v>
      </c>
      <c r="C18" s="6">
        <v>10</v>
      </c>
      <c r="D18" s="6" t="s">
        <v>41</v>
      </c>
      <c r="E18" s="12">
        <v>7</v>
      </c>
      <c r="F18" s="12">
        <v>7</v>
      </c>
      <c r="G18" s="12">
        <v>8</v>
      </c>
      <c r="H18" s="12">
        <v>10</v>
      </c>
      <c r="I18" s="6">
        <f t="shared" si="0"/>
        <v>7.25</v>
      </c>
      <c r="J18" s="43"/>
    </row>
    <row r="19" spans="1:12" x14ac:dyDescent="0.25">
      <c r="A19" s="10">
        <v>46011</v>
      </c>
      <c r="B19" s="11">
        <v>5</v>
      </c>
      <c r="C19" s="6">
        <v>11</v>
      </c>
      <c r="D19" s="6" t="s">
        <v>41</v>
      </c>
      <c r="E19" s="66" t="s">
        <v>138</v>
      </c>
      <c r="F19" s="66" t="s">
        <v>138</v>
      </c>
      <c r="G19" s="66" t="s">
        <v>138</v>
      </c>
      <c r="H19" s="66" t="s">
        <v>138</v>
      </c>
      <c r="J19" s="43" t="s">
        <v>143</v>
      </c>
    </row>
    <row r="20" spans="1:12" x14ac:dyDescent="0.25">
      <c r="A20" s="10">
        <v>46032</v>
      </c>
      <c r="B20" s="11"/>
      <c r="C20" s="6"/>
      <c r="E20" s="65" t="s">
        <v>138</v>
      </c>
      <c r="F20" s="65" t="s">
        <v>138</v>
      </c>
      <c r="G20" s="65" t="s">
        <v>138</v>
      </c>
      <c r="H20" s="65" t="s">
        <v>138</v>
      </c>
      <c r="J20" s="43" t="s">
        <v>150</v>
      </c>
    </row>
    <row r="21" spans="1:12" x14ac:dyDescent="0.25">
      <c r="A21" s="10">
        <v>46039</v>
      </c>
      <c r="B21" s="11">
        <v>5</v>
      </c>
      <c r="C21" s="6">
        <v>12</v>
      </c>
      <c r="D21" s="6" t="s">
        <v>41</v>
      </c>
      <c r="E21" s="66" t="s">
        <v>138</v>
      </c>
      <c r="F21" s="66" t="s">
        <v>138</v>
      </c>
      <c r="G21" s="66" t="s">
        <v>138</v>
      </c>
      <c r="H21" s="66" t="s">
        <v>138</v>
      </c>
      <c r="J21" s="43" t="s">
        <v>143</v>
      </c>
    </row>
    <row r="22" spans="1:12" x14ac:dyDescent="0.25">
      <c r="A22" s="10">
        <v>46046</v>
      </c>
      <c r="B22" s="11"/>
      <c r="C22" s="6">
        <v>13</v>
      </c>
      <c r="D22" s="6">
        <v>1</v>
      </c>
      <c r="E22" s="12"/>
      <c r="F22" s="12"/>
      <c r="G22" s="12"/>
      <c r="H22" s="12"/>
      <c r="I22" s="6">
        <f t="shared" si="0"/>
        <v>0</v>
      </c>
      <c r="J22" s="43"/>
    </row>
    <row r="23" spans="1:12" x14ac:dyDescent="0.25">
      <c r="A23" s="10">
        <v>46053</v>
      </c>
      <c r="B23" s="11"/>
      <c r="C23" s="6">
        <v>13</v>
      </c>
      <c r="D23" s="6">
        <v>2</v>
      </c>
      <c r="E23" s="56"/>
      <c r="F23" s="56"/>
      <c r="G23" s="56"/>
      <c r="H23" s="56"/>
      <c r="I23" s="6">
        <f t="shared" si="0"/>
        <v>0</v>
      </c>
      <c r="J23" s="43"/>
    </row>
    <row r="24" spans="1:12" x14ac:dyDescent="0.25">
      <c r="A24" s="10">
        <v>46060</v>
      </c>
      <c r="B24" s="11"/>
      <c r="C24" s="6">
        <v>14</v>
      </c>
      <c r="D24" s="6" t="s">
        <v>41</v>
      </c>
      <c r="E24" s="12"/>
      <c r="F24" s="12"/>
      <c r="G24" s="12"/>
      <c r="H24" s="12"/>
      <c r="I24" s="6">
        <f t="shared" si="0"/>
        <v>0</v>
      </c>
      <c r="J24" s="43"/>
    </row>
    <row r="25" spans="1:12" x14ac:dyDescent="0.25">
      <c r="A25" s="10">
        <v>46067</v>
      </c>
      <c r="B25" s="11"/>
      <c r="C25" s="6">
        <v>15</v>
      </c>
      <c r="D25" s="6">
        <v>1</v>
      </c>
      <c r="E25" s="12"/>
      <c r="F25" s="12"/>
      <c r="G25" s="12"/>
      <c r="H25" s="12"/>
      <c r="I25" s="6">
        <f t="shared" si="0"/>
        <v>0</v>
      </c>
      <c r="J25" s="43"/>
    </row>
    <row r="26" spans="1:12" x14ac:dyDescent="0.25">
      <c r="A26" s="10">
        <v>46074</v>
      </c>
      <c r="B26" s="11"/>
      <c r="C26" s="6">
        <v>15</v>
      </c>
      <c r="D26" s="6">
        <v>2</v>
      </c>
      <c r="E26" s="12"/>
      <c r="F26" s="12"/>
      <c r="G26" s="12"/>
      <c r="H26" s="12"/>
      <c r="I26" s="6">
        <f t="shared" si="0"/>
        <v>0</v>
      </c>
      <c r="J26" s="43"/>
    </row>
    <row r="27" spans="1:12" x14ac:dyDescent="0.25">
      <c r="A27" s="10">
        <v>46081</v>
      </c>
      <c r="B27" s="11"/>
      <c r="C27" s="6">
        <v>16</v>
      </c>
      <c r="D27" s="6">
        <v>1</v>
      </c>
      <c r="E27" s="12"/>
      <c r="F27" s="12"/>
      <c r="G27" s="12"/>
      <c r="H27" s="12"/>
      <c r="I27" s="6">
        <f t="shared" si="0"/>
        <v>0</v>
      </c>
      <c r="J27" s="43"/>
    </row>
    <row r="28" spans="1:12" x14ac:dyDescent="0.25">
      <c r="A28" s="10">
        <v>46088</v>
      </c>
      <c r="B28" s="11"/>
      <c r="C28" s="6">
        <v>16</v>
      </c>
      <c r="D28" s="6">
        <v>2</v>
      </c>
      <c r="E28" s="12"/>
      <c r="F28" s="12"/>
      <c r="G28" s="12"/>
      <c r="H28" s="12"/>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37</v>
      </c>
      <c r="F30" s="13">
        <f>SUM(F10:F28)</f>
        <v>36</v>
      </c>
      <c r="G30" s="13">
        <f>SUM(G10:G28)</f>
        <v>43</v>
      </c>
      <c r="H30" s="13">
        <f>SUM(H10:H28)</f>
        <v>45</v>
      </c>
      <c r="I30" s="14">
        <f>0.6*E30+0.25*F30+0.1*G30+0.05*H30</f>
        <v>37.75</v>
      </c>
      <c r="J30" s="14"/>
    </row>
    <row r="31" spans="1:12" x14ac:dyDescent="0.25">
      <c r="A31" s="1" t="s">
        <v>6</v>
      </c>
      <c r="B31" s="6">
        <f>COUNT(E10:E28)</f>
        <v>5</v>
      </c>
      <c r="C31" s="6"/>
      <c r="E31" s="13">
        <f>$B$31</f>
        <v>5</v>
      </c>
      <c r="F31" s="13">
        <f>$B$31</f>
        <v>5</v>
      </c>
      <c r="G31" s="13">
        <f>$B$31</f>
        <v>5</v>
      </c>
      <c r="H31" s="13">
        <f>$B$31</f>
        <v>5</v>
      </c>
      <c r="I31" s="13"/>
      <c r="J31" s="13"/>
      <c r="L31" s="16"/>
    </row>
    <row r="32" spans="1:12" x14ac:dyDescent="0.25">
      <c r="A32" s="1" t="s">
        <v>5</v>
      </c>
      <c r="C32" s="6"/>
      <c r="E32" s="13">
        <f>+E30/($B$31*10)*'Summary All Grounds'!$G$6</f>
        <v>4.4399999999999995</v>
      </c>
      <c r="F32" s="13">
        <f>+F30/($B$31*10)*'Summary All Grounds'!$H$6</f>
        <v>1.7999999999999998</v>
      </c>
      <c r="G32" s="13">
        <f>+G30/($B$31*10)*'Summary All Grounds'!$I$6</f>
        <v>0.86</v>
      </c>
      <c r="H32" s="13">
        <f>+H30/($B$31*10)*'Summary All Grounds'!$J$6</f>
        <v>0.45</v>
      </c>
      <c r="I32" s="13">
        <f>SUM(E32:H32)</f>
        <v>7.55</v>
      </c>
      <c r="J32" s="13"/>
    </row>
    <row r="33" spans="1:12" x14ac:dyDescent="0.25">
      <c r="A33" s="6"/>
      <c r="B33" s="10"/>
      <c r="C33" s="6"/>
      <c r="E33" s="13"/>
      <c r="F33" s="13"/>
      <c r="G33" s="13"/>
      <c r="H33" s="13"/>
      <c r="I33" s="13"/>
      <c r="J33" s="13"/>
    </row>
    <row r="34" spans="1:12" x14ac:dyDescent="0.25">
      <c r="A34" s="6"/>
      <c r="B34" s="10"/>
      <c r="C34" s="6"/>
      <c r="E34" s="6" t="s">
        <v>14</v>
      </c>
      <c r="I34" s="13">
        <f>+I30/B31</f>
        <v>7.55</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F8" sqref="F8"/>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8999999999999998" bottom="0.98425196850393704" header="0.51181102362204722" footer="0.51181102362204722"/>
  <pageSetup paperSize="9"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6"/>
  <sheetViews>
    <sheetView zoomScaleNormal="100" workbookViewId="0">
      <pane ySplit="6" topLeftCell="A7" activePane="bottomLeft" state="frozen"/>
      <selection activeCell="B8" sqref="B8"/>
      <selection pane="bottomLeft" activeCell="I24" sqref="I24"/>
    </sheetView>
  </sheetViews>
  <sheetFormatPr defaultColWidth="15.5703125" defaultRowHeight="15" x14ac:dyDescent="0.25"/>
  <cols>
    <col min="1" max="1" width="15.85546875" style="1" bestFit="1" customWidth="1"/>
    <col min="2" max="2" width="10.140625" style="1" customWidth="1"/>
    <col min="3" max="3" width="6.28515625" style="6" bestFit="1" customWidth="1"/>
    <col min="4" max="4" width="4" style="6" bestFit="1" customWidth="1"/>
    <col min="5" max="5" width="13.28515625" style="6" customWidth="1"/>
    <col min="6" max="6" width="9.140625" style="6" bestFit="1" customWidth="1"/>
    <col min="7" max="7" width="7.7109375" style="6" bestFit="1" customWidth="1"/>
    <col min="8" max="8" width="8.7109375" style="6" bestFit="1" customWidth="1"/>
    <col min="9" max="9" width="7.140625" style="6" bestFit="1" customWidth="1"/>
    <col min="10" max="10" width="49.85546875" style="1" bestFit="1" customWidth="1"/>
    <col min="11" max="11" width="27.5703125" style="1" bestFit="1" customWidth="1"/>
    <col min="12" max="16384" width="15.5703125" style="1"/>
  </cols>
  <sheetData>
    <row r="1" spans="1:10" x14ac:dyDescent="0.25">
      <c r="A1" s="17" t="s">
        <v>44</v>
      </c>
      <c r="B1" s="18"/>
      <c r="C1" s="19"/>
      <c r="D1" s="19"/>
      <c r="E1" s="20"/>
      <c r="F1" s="20"/>
      <c r="G1" s="20"/>
      <c r="H1" s="20"/>
      <c r="I1" s="20"/>
    </row>
    <row r="2" spans="1:10" x14ac:dyDescent="0.25">
      <c r="A2" s="17" t="s">
        <v>26</v>
      </c>
      <c r="B2" s="17" t="s">
        <v>57</v>
      </c>
      <c r="C2" s="19"/>
      <c r="D2" s="19"/>
      <c r="E2" s="17" t="s">
        <v>46</v>
      </c>
      <c r="F2" s="17"/>
      <c r="G2" s="21">
        <f>+SUM(I10:I29)</f>
        <v>123.6</v>
      </c>
      <c r="H2" s="17"/>
      <c r="I2" s="20"/>
    </row>
    <row r="3" spans="1:10" x14ac:dyDescent="0.25">
      <c r="A3" s="17" t="s">
        <v>29</v>
      </c>
      <c r="B3" s="17" t="s">
        <v>58</v>
      </c>
      <c r="C3" s="19"/>
      <c r="D3" s="19"/>
      <c r="E3" s="20"/>
      <c r="F3" s="83"/>
      <c r="G3" s="83"/>
      <c r="H3" s="83"/>
      <c r="I3" s="20"/>
    </row>
    <row r="4" spans="1:10" x14ac:dyDescent="0.25">
      <c r="A4" s="2"/>
      <c r="B4" s="2"/>
      <c r="C4" s="3"/>
      <c r="D4" s="3"/>
      <c r="E4" s="4" t="s">
        <v>7</v>
      </c>
      <c r="F4" s="4" t="s">
        <v>7</v>
      </c>
      <c r="G4" s="5"/>
      <c r="H4" s="5"/>
      <c r="J4" s="44"/>
    </row>
    <row r="5" spans="1:10" s="7" customFormat="1" ht="15.6" customHeight="1" x14ac:dyDescent="0.25">
      <c r="E5" s="4" t="s">
        <v>31</v>
      </c>
      <c r="F5" s="4" t="s">
        <v>32</v>
      </c>
      <c r="G5" s="4" t="s">
        <v>33</v>
      </c>
      <c r="H5" s="4" t="s">
        <v>34</v>
      </c>
      <c r="I5" s="4" t="s">
        <v>35</v>
      </c>
    </row>
    <row r="6" spans="1:10" x14ac:dyDescent="0.25">
      <c r="A6" s="4" t="s">
        <v>37</v>
      </c>
      <c r="B6" s="4" t="s">
        <v>38</v>
      </c>
      <c r="C6" s="4" t="s">
        <v>39</v>
      </c>
      <c r="D6" s="4" t="s">
        <v>40</v>
      </c>
      <c r="E6" s="8">
        <v>0.6</v>
      </c>
      <c r="F6" s="8">
        <v>0.25</v>
      </c>
      <c r="G6" s="8">
        <v>0.1</v>
      </c>
      <c r="H6" s="8">
        <v>0.05</v>
      </c>
      <c r="I6" s="9">
        <v>10</v>
      </c>
      <c r="J6" s="4" t="s">
        <v>36</v>
      </c>
    </row>
    <row r="7" spans="1:10" x14ac:dyDescent="0.25">
      <c r="A7" s="10">
        <v>45927</v>
      </c>
      <c r="B7" s="11" t="s">
        <v>131</v>
      </c>
      <c r="C7" s="6">
        <v>1</v>
      </c>
      <c r="D7" s="6" t="s">
        <v>49</v>
      </c>
      <c r="E7" s="56">
        <v>8</v>
      </c>
      <c r="F7" s="56">
        <v>8</v>
      </c>
      <c r="G7" s="56">
        <v>10</v>
      </c>
      <c r="H7" s="56">
        <v>10</v>
      </c>
      <c r="I7" s="6">
        <f t="shared" ref="I7:I28" si="0">0.6*E7+0.25*F7+0.1*G7+0.05*H7</f>
        <v>8.3000000000000007</v>
      </c>
      <c r="J7" s="43"/>
    </row>
    <row r="8" spans="1:10" x14ac:dyDescent="0.25">
      <c r="A8" s="10">
        <v>45934</v>
      </c>
      <c r="B8" s="11">
        <v>1</v>
      </c>
      <c r="C8" s="6">
        <v>2</v>
      </c>
      <c r="D8" s="6" t="s">
        <v>41</v>
      </c>
      <c r="E8" s="56">
        <v>6</v>
      </c>
      <c r="F8" s="56">
        <v>7</v>
      </c>
      <c r="G8" s="56">
        <v>10</v>
      </c>
      <c r="H8" s="56">
        <v>10</v>
      </c>
      <c r="I8" s="6">
        <f t="shared" si="0"/>
        <v>6.85</v>
      </c>
      <c r="J8" s="43"/>
    </row>
    <row r="9" spans="1:10" x14ac:dyDescent="0.25">
      <c r="A9" s="10">
        <v>45941</v>
      </c>
      <c r="B9" s="11">
        <v>2</v>
      </c>
      <c r="C9" s="6">
        <v>3</v>
      </c>
      <c r="D9" s="6" t="s">
        <v>41</v>
      </c>
      <c r="E9" s="56">
        <v>9</v>
      </c>
      <c r="F9" s="56">
        <v>10</v>
      </c>
      <c r="G9" s="56">
        <v>10</v>
      </c>
      <c r="H9" s="56">
        <v>10</v>
      </c>
      <c r="I9" s="6">
        <f>0.6*E9+0.25*F9+0.1*G9+0.05*H9</f>
        <v>9.3999999999999986</v>
      </c>
      <c r="J9" s="43"/>
    </row>
    <row r="10" spans="1:10" x14ac:dyDescent="0.25">
      <c r="A10" s="10">
        <v>45948</v>
      </c>
      <c r="B10" s="11">
        <v>1</v>
      </c>
      <c r="C10" s="6">
        <v>4</v>
      </c>
      <c r="D10" s="6">
        <v>1</v>
      </c>
      <c r="E10" s="56">
        <v>10</v>
      </c>
      <c r="F10" s="56">
        <v>10</v>
      </c>
      <c r="G10" s="56">
        <v>10</v>
      </c>
      <c r="H10" s="56">
        <v>10</v>
      </c>
      <c r="I10" s="6">
        <f t="shared" si="0"/>
        <v>10</v>
      </c>
      <c r="J10" s="43" t="s">
        <v>48</v>
      </c>
    </row>
    <row r="11" spans="1:10" x14ac:dyDescent="0.25">
      <c r="A11" s="10">
        <v>45955</v>
      </c>
      <c r="B11" s="11">
        <v>1</v>
      </c>
      <c r="C11" s="6">
        <v>4</v>
      </c>
      <c r="D11" s="6">
        <v>2</v>
      </c>
      <c r="E11" s="56">
        <v>10</v>
      </c>
      <c r="F11" s="56">
        <v>10</v>
      </c>
      <c r="G11" s="56">
        <v>10</v>
      </c>
      <c r="H11" s="56">
        <v>10</v>
      </c>
      <c r="I11" s="6">
        <f t="shared" si="0"/>
        <v>10</v>
      </c>
      <c r="J11" s="43"/>
    </row>
    <row r="12" spans="1:10" x14ac:dyDescent="0.25">
      <c r="A12" s="10">
        <v>45962</v>
      </c>
      <c r="B12" s="11">
        <v>2</v>
      </c>
      <c r="C12" s="6">
        <v>5</v>
      </c>
      <c r="D12" s="6" t="s">
        <v>41</v>
      </c>
      <c r="E12" s="56">
        <v>8</v>
      </c>
      <c r="F12" s="56">
        <v>8</v>
      </c>
      <c r="G12" s="56">
        <v>10</v>
      </c>
      <c r="H12" s="56">
        <v>10</v>
      </c>
      <c r="I12" s="6">
        <f t="shared" si="0"/>
        <v>8.3000000000000007</v>
      </c>
      <c r="J12" s="43"/>
    </row>
    <row r="13" spans="1:10" x14ac:dyDescent="0.25">
      <c r="A13" s="10">
        <v>45969</v>
      </c>
      <c r="B13" s="11">
        <v>2</v>
      </c>
      <c r="C13" s="6">
        <v>6</v>
      </c>
      <c r="D13" s="6">
        <v>1</v>
      </c>
      <c r="E13" s="56">
        <v>9</v>
      </c>
      <c r="F13" s="56">
        <v>10</v>
      </c>
      <c r="G13" s="56">
        <v>10</v>
      </c>
      <c r="H13" s="56">
        <v>10</v>
      </c>
      <c r="I13" s="6">
        <f t="shared" si="0"/>
        <v>9.3999999999999986</v>
      </c>
      <c r="J13" s="43"/>
    </row>
    <row r="14" spans="1:10" x14ac:dyDescent="0.25">
      <c r="A14" s="10">
        <v>45976</v>
      </c>
      <c r="B14" s="11">
        <v>2</v>
      </c>
      <c r="C14" s="6">
        <v>6</v>
      </c>
      <c r="D14" s="6">
        <v>2</v>
      </c>
      <c r="E14" s="56">
        <v>9</v>
      </c>
      <c r="F14" s="56">
        <v>10</v>
      </c>
      <c r="G14" s="56">
        <v>10</v>
      </c>
      <c r="H14" s="56">
        <v>10</v>
      </c>
      <c r="I14" s="6">
        <f t="shared" si="0"/>
        <v>9.3999999999999986</v>
      </c>
      <c r="J14" s="43"/>
    </row>
    <row r="15" spans="1:10" x14ac:dyDescent="0.25">
      <c r="A15" s="10">
        <v>45983</v>
      </c>
      <c r="B15" s="11">
        <v>1</v>
      </c>
      <c r="C15" s="6">
        <v>7</v>
      </c>
      <c r="D15" s="6">
        <v>1</v>
      </c>
      <c r="E15" s="56">
        <v>8</v>
      </c>
      <c r="F15" s="56">
        <v>10</v>
      </c>
      <c r="G15" s="56">
        <v>10</v>
      </c>
      <c r="H15" s="56">
        <v>10</v>
      </c>
      <c r="I15" s="6">
        <f t="shared" si="0"/>
        <v>8.8000000000000007</v>
      </c>
      <c r="J15" s="43"/>
    </row>
    <row r="16" spans="1:10" ht="12.75" customHeight="1" x14ac:dyDescent="0.25">
      <c r="A16" s="10">
        <v>45984</v>
      </c>
      <c r="B16" s="11">
        <v>1</v>
      </c>
      <c r="C16" s="6">
        <v>7</v>
      </c>
      <c r="D16" s="6">
        <v>2</v>
      </c>
      <c r="E16" s="56">
        <v>9</v>
      </c>
      <c r="F16" s="56">
        <v>10</v>
      </c>
      <c r="G16" s="56">
        <v>10</v>
      </c>
      <c r="H16" s="56">
        <v>10</v>
      </c>
      <c r="J16" s="43" t="s">
        <v>140</v>
      </c>
    </row>
    <row r="17" spans="1:13" ht="12.75" customHeight="1" x14ac:dyDescent="0.25">
      <c r="A17" s="10">
        <v>45990</v>
      </c>
      <c r="B17" s="11">
        <v>1</v>
      </c>
      <c r="C17" s="6">
        <v>8</v>
      </c>
      <c r="D17" s="6" t="s">
        <v>41</v>
      </c>
      <c r="E17" s="57">
        <v>10</v>
      </c>
      <c r="F17" s="57">
        <v>10</v>
      </c>
      <c r="G17" s="57">
        <v>10</v>
      </c>
      <c r="H17" s="57">
        <v>10</v>
      </c>
      <c r="I17" s="6">
        <f t="shared" si="0"/>
        <v>10</v>
      </c>
      <c r="J17" s="43"/>
    </row>
    <row r="18" spans="1:13" x14ac:dyDescent="0.25">
      <c r="A18" s="10">
        <v>45997</v>
      </c>
      <c r="B18" s="11">
        <v>2</v>
      </c>
      <c r="C18" s="6">
        <v>9</v>
      </c>
      <c r="D18" s="6" t="s">
        <v>41</v>
      </c>
      <c r="E18" s="58">
        <v>10</v>
      </c>
      <c r="F18" s="58">
        <v>9</v>
      </c>
      <c r="G18" s="58">
        <v>10</v>
      </c>
      <c r="H18" s="58">
        <v>10</v>
      </c>
      <c r="I18" s="6">
        <f t="shared" si="0"/>
        <v>9.75</v>
      </c>
      <c r="J18" s="43"/>
    </row>
    <row r="19" spans="1:13" x14ac:dyDescent="0.25">
      <c r="A19" s="10">
        <v>46004</v>
      </c>
      <c r="B19" s="11">
        <v>1</v>
      </c>
      <c r="C19" s="6">
        <v>10</v>
      </c>
      <c r="D19" s="6" t="s">
        <v>41</v>
      </c>
      <c r="E19" s="58">
        <v>10</v>
      </c>
      <c r="F19" s="58">
        <v>10</v>
      </c>
      <c r="G19" s="58">
        <v>10</v>
      </c>
      <c r="H19" s="58">
        <v>10</v>
      </c>
      <c r="I19" s="6">
        <f t="shared" si="0"/>
        <v>10</v>
      </c>
      <c r="J19" s="43"/>
    </row>
    <row r="20" spans="1:13" x14ac:dyDescent="0.25">
      <c r="A20" s="10">
        <v>46011</v>
      </c>
      <c r="B20" s="11">
        <v>2</v>
      </c>
      <c r="C20" s="6">
        <v>11</v>
      </c>
      <c r="D20" s="6" t="s">
        <v>41</v>
      </c>
      <c r="E20" s="58">
        <v>8</v>
      </c>
      <c r="F20" s="58">
        <v>10</v>
      </c>
      <c r="G20" s="58">
        <v>10</v>
      </c>
      <c r="H20" s="58">
        <v>10</v>
      </c>
      <c r="I20" s="6">
        <f t="shared" si="0"/>
        <v>8.8000000000000007</v>
      </c>
      <c r="J20" s="43"/>
    </row>
    <row r="21" spans="1:13" x14ac:dyDescent="0.25">
      <c r="A21" s="10">
        <v>46032</v>
      </c>
      <c r="B21" s="11"/>
      <c r="C21" s="6">
        <v>12</v>
      </c>
      <c r="D21" s="6">
        <v>1</v>
      </c>
      <c r="E21" s="65" t="s">
        <v>138</v>
      </c>
      <c r="F21" s="65" t="s">
        <v>138</v>
      </c>
      <c r="G21" s="65" t="s">
        <v>138</v>
      </c>
      <c r="H21" s="65" t="s">
        <v>138</v>
      </c>
      <c r="J21" s="43" t="s">
        <v>150</v>
      </c>
    </row>
    <row r="22" spans="1:13" x14ac:dyDescent="0.25">
      <c r="A22" s="10">
        <v>46039</v>
      </c>
      <c r="B22" s="11">
        <v>1</v>
      </c>
      <c r="C22" s="6">
        <v>12</v>
      </c>
      <c r="D22" s="6" t="s">
        <v>41</v>
      </c>
      <c r="E22" s="56">
        <v>9</v>
      </c>
      <c r="F22" s="56">
        <v>9</v>
      </c>
      <c r="G22" s="56">
        <v>10</v>
      </c>
      <c r="H22" s="56">
        <v>10</v>
      </c>
      <c r="I22" s="6">
        <f t="shared" si="0"/>
        <v>9.1499999999999986</v>
      </c>
      <c r="J22" s="43"/>
    </row>
    <row r="23" spans="1:13" x14ac:dyDescent="0.25">
      <c r="A23" s="10">
        <v>46046</v>
      </c>
      <c r="B23" s="11">
        <v>2</v>
      </c>
      <c r="C23" s="6">
        <v>13</v>
      </c>
      <c r="D23" s="6">
        <v>1</v>
      </c>
      <c r="E23" s="56">
        <v>10</v>
      </c>
      <c r="F23" s="56">
        <v>10</v>
      </c>
      <c r="G23" s="56">
        <v>10</v>
      </c>
      <c r="H23" s="56">
        <v>10</v>
      </c>
      <c r="I23" s="6">
        <f t="shared" si="0"/>
        <v>10</v>
      </c>
      <c r="J23" s="43"/>
    </row>
    <row r="24" spans="1:13" x14ac:dyDescent="0.25">
      <c r="A24" s="10">
        <v>46053</v>
      </c>
      <c r="B24" s="11">
        <v>2</v>
      </c>
      <c r="C24" s="6">
        <v>13</v>
      </c>
      <c r="D24" s="6">
        <v>2</v>
      </c>
      <c r="E24" s="56">
        <v>10</v>
      </c>
      <c r="F24" s="56">
        <v>10</v>
      </c>
      <c r="G24" s="56">
        <v>10</v>
      </c>
      <c r="H24" s="56">
        <v>10</v>
      </c>
      <c r="I24" s="6">
        <f t="shared" si="0"/>
        <v>10</v>
      </c>
      <c r="J24" s="43"/>
    </row>
    <row r="25" spans="1:13" x14ac:dyDescent="0.25">
      <c r="A25" s="10">
        <v>46060</v>
      </c>
      <c r="B25" s="11"/>
      <c r="C25" s="6">
        <v>14</v>
      </c>
      <c r="D25" s="6">
        <v>1</v>
      </c>
      <c r="E25" s="56"/>
      <c r="F25" s="56"/>
      <c r="G25" s="56"/>
      <c r="H25" s="56"/>
      <c r="I25" s="6">
        <f t="shared" si="0"/>
        <v>0</v>
      </c>
      <c r="J25" s="43"/>
    </row>
    <row r="26" spans="1:13" x14ac:dyDescent="0.25">
      <c r="A26" s="10">
        <v>46061</v>
      </c>
      <c r="B26" s="11"/>
      <c r="C26" s="6">
        <v>14</v>
      </c>
      <c r="D26" s="6">
        <v>2</v>
      </c>
      <c r="E26" s="56"/>
      <c r="F26" s="56"/>
      <c r="G26" s="56"/>
      <c r="H26" s="56"/>
      <c r="I26" s="6">
        <f t="shared" si="0"/>
        <v>0</v>
      </c>
      <c r="J26" s="43"/>
    </row>
    <row r="27" spans="1:13" x14ac:dyDescent="0.25">
      <c r="A27" s="10">
        <v>46067</v>
      </c>
      <c r="B27" s="11"/>
      <c r="C27" s="6">
        <v>15</v>
      </c>
      <c r="D27" s="6">
        <v>1</v>
      </c>
      <c r="E27" s="56"/>
      <c r="F27" s="56"/>
      <c r="G27" s="56"/>
      <c r="H27" s="56"/>
      <c r="I27" s="6">
        <f>0.6*E27+0.25*F27+0.1*G27+0.05*H27</f>
        <v>0</v>
      </c>
      <c r="J27" s="43"/>
    </row>
    <row r="28" spans="1:13" x14ac:dyDescent="0.25">
      <c r="A28" s="10">
        <v>45709</v>
      </c>
      <c r="B28" s="11"/>
      <c r="C28" s="6">
        <v>15</v>
      </c>
      <c r="D28" s="6">
        <v>2</v>
      </c>
      <c r="E28" s="56"/>
      <c r="F28" s="56"/>
      <c r="G28" s="56"/>
      <c r="H28" s="56"/>
      <c r="I28" s="6">
        <f t="shared" si="0"/>
        <v>0</v>
      </c>
      <c r="J28" s="43"/>
    </row>
    <row r="29" spans="1:13" x14ac:dyDescent="0.25">
      <c r="A29" s="10">
        <v>46081</v>
      </c>
      <c r="B29" s="11"/>
      <c r="C29" s="6">
        <v>16</v>
      </c>
      <c r="D29" s="6">
        <v>1</v>
      </c>
      <c r="E29" s="56"/>
      <c r="F29" s="56"/>
      <c r="G29" s="56"/>
      <c r="H29" s="56"/>
      <c r="I29" s="6">
        <f>0.6*E29+0.25*F29+0.1*G29+0.05*H29</f>
        <v>0</v>
      </c>
      <c r="J29" s="43"/>
    </row>
    <row r="30" spans="1:13" x14ac:dyDescent="0.25">
      <c r="A30" s="10">
        <v>46088</v>
      </c>
      <c r="B30" s="11"/>
      <c r="C30" s="6">
        <v>16</v>
      </c>
      <c r="D30" s="6">
        <v>2</v>
      </c>
      <c r="E30" s="13"/>
      <c r="F30" s="13"/>
      <c r="G30" s="13"/>
      <c r="H30" s="13"/>
      <c r="I30" s="6">
        <f>0.6*E30+0.25*F30+0.1*G30+0.05*H30</f>
        <v>0</v>
      </c>
    </row>
    <row r="31" spans="1:13" x14ac:dyDescent="0.25">
      <c r="C31" s="7" t="s">
        <v>35</v>
      </c>
      <c r="E31" s="13">
        <f>SUM(E10:E30)</f>
        <v>130</v>
      </c>
      <c r="F31" s="13">
        <f>SUM(F10:F30)</f>
        <v>136</v>
      </c>
      <c r="G31" s="13">
        <f>SUM(G10:G30)</f>
        <v>140</v>
      </c>
      <c r="H31" s="13">
        <f>SUM(H10:H30)</f>
        <v>140</v>
      </c>
      <c r="I31" s="14">
        <f>0.6*E31+0.25*F31+0.1*G31+0.05*H31</f>
        <v>133</v>
      </c>
      <c r="L31" s="2"/>
      <c r="M31" s="2"/>
    </row>
    <row r="32" spans="1:13" x14ac:dyDescent="0.25">
      <c r="A32" s="1" t="s">
        <v>50</v>
      </c>
      <c r="B32" s="12">
        <f>COUNT(E10:E29)</f>
        <v>14</v>
      </c>
      <c r="E32" s="13">
        <f>$B$32</f>
        <v>14</v>
      </c>
      <c r="F32" s="13">
        <f>$B$32</f>
        <v>14</v>
      </c>
      <c r="G32" s="13">
        <f>$B$32</f>
        <v>14</v>
      </c>
      <c r="H32" s="13">
        <f>$B$32</f>
        <v>14</v>
      </c>
      <c r="I32" s="13"/>
    </row>
    <row r="33" spans="1:10" x14ac:dyDescent="0.25">
      <c r="A33" s="1" t="s">
        <v>5</v>
      </c>
      <c r="E33" s="13">
        <f>+E31/($B$32*10)*'Summary All Grounds'!$G$6</f>
        <v>5.5714285714285712</v>
      </c>
      <c r="F33" s="13">
        <f>+F31/($B$32*10)*'Summary All Grounds'!$H$6</f>
        <v>2.4285714285714284</v>
      </c>
      <c r="G33" s="13">
        <f>+G31/($B$32*10)*'Summary All Grounds'!$I$6</f>
        <v>1</v>
      </c>
      <c r="H33" s="13">
        <f>+H31/($B$32*10)*'Summary All Grounds'!$J$6</f>
        <v>0.5</v>
      </c>
      <c r="I33" s="13">
        <f>SUM(E33:H33)</f>
        <v>9.5</v>
      </c>
    </row>
    <row r="34" spans="1:10" x14ac:dyDescent="0.25">
      <c r="E34" s="13"/>
      <c r="F34" s="13"/>
      <c r="G34" s="13"/>
      <c r="H34" s="13"/>
      <c r="I34" s="13"/>
    </row>
    <row r="35" spans="1:10" x14ac:dyDescent="0.25">
      <c r="B35" s="6"/>
      <c r="H35" s="15" t="s">
        <v>51</v>
      </c>
      <c r="I35" s="13">
        <f>+I31/B32</f>
        <v>9.5</v>
      </c>
      <c r="J35" s="1" t="s">
        <v>52</v>
      </c>
    </row>
    <row r="37" spans="1:10" x14ac:dyDescent="0.25">
      <c r="I37" s="13">
        <f>+I33-I35</f>
        <v>0</v>
      </c>
      <c r="J37" s="1" t="s">
        <v>53</v>
      </c>
    </row>
    <row r="56" spans="1:1" x14ac:dyDescent="0.25">
      <c r="A56" s="10"/>
    </row>
  </sheetData>
  <customSheetViews>
    <customSheetView guid="{B1033906-1AC0-496B-829F-EF4212ECB99D}" fitToPage="1" showRuler="0">
      <pane ySplit="4" topLeftCell="A11" activePane="bottomLeft" state="frozen"/>
      <selection pane="bottomLeft" activeCell="C24" sqref="C24"/>
      <pageMargins left="0" right="0" top="0" bottom="0" header="0" footer="0"/>
      <pageSetup paperSize="9" scale="98" orientation="landscape" horizontalDpi="4294967292" r:id="rId1"/>
      <headerFooter alignWithMargins="0"/>
    </customSheetView>
  </customSheetViews>
  <mergeCells count="1">
    <mergeCell ref="F3:H3"/>
  </mergeCells>
  <phoneticPr fontId="0" type="noConversion"/>
  <pageMargins left="0.19685039370078741" right="0.19685039370078741" top="0.3" bottom="0.32" header="0.27" footer="0.27"/>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40"/>
  <sheetViews>
    <sheetView zoomScaleNormal="100" workbookViewId="0">
      <pane ySplit="3" topLeftCell="A4" activePane="bottomLeft" state="frozen"/>
      <selection activeCell="B8" sqref="B8"/>
      <selection pane="bottomLeft" activeCell="J23" sqref="J23"/>
    </sheetView>
  </sheetViews>
  <sheetFormatPr defaultColWidth="9.140625" defaultRowHeight="12.75" customHeight="1"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ht="15" x14ac:dyDescent="0.25">
      <c r="A1" s="46"/>
      <c r="B1" s="46"/>
      <c r="C1" s="47"/>
      <c r="D1" s="47"/>
      <c r="E1" s="47"/>
      <c r="F1" s="47"/>
      <c r="G1" s="47"/>
      <c r="H1" s="47"/>
      <c r="I1" s="47"/>
      <c r="J1" s="4"/>
    </row>
    <row r="2" spans="1:17" ht="15" x14ac:dyDescent="0.25">
      <c r="A2" s="46" t="s">
        <v>26</v>
      </c>
      <c r="B2" s="46" t="s">
        <v>59</v>
      </c>
      <c r="C2" s="47"/>
      <c r="D2" s="47"/>
      <c r="E2" s="47"/>
      <c r="F2" s="82" t="s">
        <v>28</v>
      </c>
      <c r="G2" s="82"/>
      <c r="H2" s="48">
        <f>+I34</f>
        <v>7.5090909090909097</v>
      </c>
      <c r="I2" s="46"/>
      <c r="J2" s="42"/>
    </row>
    <row r="3" spans="1:17" ht="15" x14ac:dyDescent="0.25">
      <c r="A3" s="46" t="s">
        <v>29</v>
      </c>
      <c r="B3" s="46" t="s">
        <v>60</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ht="15" x14ac:dyDescent="0.25">
      <c r="A7" s="10">
        <v>45927</v>
      </c>
      <c r="B7" s="11"/>
      <c r="C7" s="6">
        <v>1</v>
      </c>
      <c r="D7" s="6" t="s">
        <v>41</v>
      </c>
      <c r="E7" s="56"/>
      <c r="F7" s="56"/>
      <c r="G7" s="56"/>
      <c r="H7" s="56"/>
      <c r="I7" s="6">
        <f t="shared" ref="I7:I9" si="0">0.6*E7+0.25*F7+0.1*G7+0.05*H7</f>
        <v>0</v>
      </c>
      <c r="J7" s="43"/>
      <c r="O7" s="11"/>
    </row>
    <row r="8" spans="1:17" ht="15" x14ac:dyDescent="0.25">
      <c r="A8" s="10">
        <v>45934</v>
      </c>
      <c r="B8" s="11"/>
      <c r="C8" s="6">
        <v>2</v>
      </c>
      <c r="D8" s="6" t="s">
        <v>41</v>
      </c>
      <c r="E8" s="56"/>
      <c r="F8" s="56"/>
      <c r="G8" s="56"/>
      <c r="H8" s="56"/>
      <c r="I8" s="6">
        <f t="shared" si="0"/>
        <v>0</v>
      </c>
      <c r="J8" s="43"/>
      <c r="O8" s="11"/>
    </row>
    <row r="9" spans="1:17" ht="15" x14ac:dyDescent="0.25">
      <c r="A9" s="10">
        <v>45941</v>
      </c>
      <c r="B9" s="11">
        <v>3</v>
      </c>
      <c r="C9" s="6">
        <v>3</v>
      </c>
      <c r="D9" s="6" t="s">
        <v>41</v>
      </c>
      <c r="E9" s="56">
        <v>7</v>
      </c>
      <c r="F9" s="56">
        <v>8</v>
      </c>
      <c r="G9" s="56">
        <v>9</v>
      </c>
      <c r="H9" s="56">
        <v>10</v>
      </c>
      <c r="I9" s="6">
        <f t="shared" si="0"/>
        <v>7.6000000000000005</v>
      </c>
      <c r="J9" s="43"/>
      <c r="O9" s="11"/>
    </row>
    <row r="10" spans="1:17" ht="15" x14ac:dyDescent="0.25">
      <c r="A10" s="10">
        <v>45948</v>
      </c>
      <c r="B10" s="11">
        <v>4</v>
      </c>
      <c r="C10" s="6">
        <v>4</v>
      </c>
      <c r="D10" s="6">
        <v>1</v>
      </c>
      <c r="E10" s="56">
        <v>7</v>
      </c>
      <c r="F10" s="56">
        <v>8</v>
      </c>
      <c r="G10" s="56">
        <v>8</v>
      </c>
      <c r="H10" s="56">
        <v>10</v>
      </c>
      <c r="I10" s="6">
        <f t="shared" ref="I10:I28" si="1">0.6*E10+0.25*F10+0.1*G10+0.05*H10</f>
        <v>7.5</v>
      </c>
      <c r="J10" s="43"/>
      <c r="N10" s="10"/>
      <c r="O10" s="11"/>
      <c r="P10" s="6"/>
      <c r="Q10" s="6"/>
    </row>
    <row r="11" spans="1:17" ht="15" x14ac:dyDescent="0.25">
      <c r="A11" s="10">
        <v>45955</v>
      </c>
      <c r="B11" s="11">
        <v>4</v>
      </c>
      <c r="C11" s="6">
        <v>4</v>
      </c>
      <c r="D11" s="6">
        <v>2</v>
      </c>
      <c r="E11" s="56">
        <v>7</v>
      </c>
      <c r="F11" s="56">
        <v>8</v>
      </c>
      <c r="G11" s="56">
        <v>8</v>
      </c>
      <c r="H11" s="56">
        <v>10</v>
      </c>
      <c r="I11" s="6">
        <f t="shared" si="1"/>
        <v>7.5</v>
      </c>
      <c r="J11" s="43"/>
    </row>
    <row r="12" spans="1:17" ht="15" x14ac:dyDescent="0.25">
      <c r="A12" s="10">
        <v>45962</v>
      </c>
      <c r="B12" s="11">
        <v>3</v>
      </c>
      <c r="C12" s="6">
        <v>5</v>
      </c>
      <c r="D12" s="6" t="s">
        <v>41</v>
      </c>
      <c r="E12" s="65" t="s">
        <v>138</v>
      </c>
      <c r="F12" s="65" t="s">
        <v>138</v>
      </c>
      <c r="G12" s="65" t="s">
        <v>138</v>
      </c>
      <c r="H12" s="65" t="s">
        <v>138</v>
      </c>
      <c r="J12" s="43" t="s">
        <v>141</v>
      </c>
    </row>
    <row r="13" spans="1:17" ht="15" x14ac:dyDescent="0.25">
      <c r="A13" s="10">
        <v>45969</v>
      </c>
      <c r="B13" s="11">
        <v>4</v>
      </c>
      <c r="C13" s="6">
        <v>6</v>
      </c>
      <c r="D13" s="6">
        <v>1</v>
      </c>
      <c r="E13" s="56">
        <v>9</v>
      </c>
      <c r="F13" s="56">
        <v>9</v>
      </c>
      <c r="G13" s="56">
        <v>9</v>
      </c>
      <c r="H13" s="56">
        <v>10</v>
      </c>
      <c r="I13" s="6">
        <f t="shared" si="1"/>
        <v>9.0499999999999989</v>
      </c>
      <c r="J13" s="43"/>
    </row>
    <row r="14" spans="1:17" ht="15" x14ac:dyDescent="0.25">
      <c r="A14" s="10">
        <v>45976</v>
      </c>
      <c r="B14" s="11">
        <v>4</v>
      </c>
      <c r="C14" s="6">
        <v>6</v>
      </c>
      <c r="D14" s="6">
        <v>2</v>
      </c>
      <c r="E14" s="56">
        <v>8</v>
      </c>
      <c r="F14" s="56">
        <v>8</v>
      </c>
      <c r="G14" s="56">
        <v>9</v>
      </c>
      <c r="H14" s="56">
        <v>10</v>
      </c>
      <c r="I14" s="6">
        <f t="shared" si="1"/>
        <v>8.1999999999999993</v>
      </c>
      <c r="J14" s="43"/>
    </row>
    <row r="15" spans="1:17" ht="15" x14ac:dyDescent="0.25">
      <c r="A15" s="10">
        <v>45983</v>
      </c>
      <c r="B15" s="11">
        <v>3</v>
      </c>
      <c r="C15" s="6">
        <v>7</v>
      </c>
      <c r="D15" s="6" t="s">
        <v>41</v>
      </c>
      <c r="E15" s="56">
        <v>6</v>
      </c>
      <c r="F15" s="56">
        <v>8</v>
      </c>
      <c r="G15" s="56">
        <v>8</v>
      </c>
      <c r="H15" s="56">
        <v>5</v>
      </c>
      <c r="I15" s="6">
        <f t="shared" si="1"/>
        <v>6.6499999999999995</v>
      </c>
      <c r="J15" s="43"/>
    </row>
    <row r="16" spans="1:17" ht="15" x14ac:dyDescent="0.25">
      <c r="A16" s="10">
        <v>45990</v>
      </c>
      <c r="B16" s="11">
        <v>3</v>
      </c>
      <c r="C16" s="6">
        <v>8</v>
      </c>
      <c r="D16" s="6" t="s">
        <v>41</v>
      </c>
      <c r="E16" s="56">
        <v>7</v>
      </c>
      <c r="F16" s="56">
        <v>7</v>
      </c>
      <c r="G16" s="56">
        <v>9</v>
      </c>
      <c r="H16" s="56">
        <v>10</v>
      </c>
      <c r="I16" s="6">
        <f t="shared" si="1"/>
        <v>7.3500000000000005</v>
      </c>
      <c r="J16" s="43"/>
    </row>
    <row r="17" spans="1:12" ht="15" x14ac:dyDescent="0.25">
      <c r="A17" s="10">
        <v>45997</v>
      </c>
      <c r="B17" s="11">
        <v>4</v>
      </c>
      <c r="C17" s="6">
        <v>9</v>
      </c>
      <c r="D17" s="6" t="s">
        <v>41</v>
      </c>
      <c r="E17" s="58">
        <v>6</v>
      </c>
      <c r="F17" s="58">
        <v>6</v>
      </c>
      <c r="G17" s="58">
        <v>7</v>
      </c>
      <c r="H17" s="58">
        <v>10</v>
      </c>
      <c r="I17" s="6">
        <f t="shared" si="1"/>
        <v>6.3</v>
      </c>
      <c r="J17" s="43"/>
    </row>
    <row r="18" spans="1:12" ht="15" x14ac:dyDescent="0.25">
      <c r="A18" s="10">
        <v>46004</v>
      </c>
      <c r="B18" s="11">
        <v>4</v>
      </c>
      <c r="C18" s="6">
        <v>10</v>
      </c>
      <c r="D18" s="6" t="s">
        <v>41</v>
      </c>
      <c r="E18" s="65" t="s">
        <v>138</v>
      </c>
      <c r="F18" s="65" t="s">
        <v>138</v>
      </c>
      <c r="G18" s="65" t="s">
        <v>138</v>
      </c>
      <c r="H18" s="65" t="s">
        <v>138</v>
      </c>
      <c r="J18" s="43" t="s">
        <v>141</v>
      </c>
    </row>
    <row r="19" spans="1:12" ht="15" x14ac:dyDescent="0.25">
      <c r="A19" s="10">
        <v>46011</v>
      </c>
      <c r="B19" s="11">
        <v>3</v>
      </c>
      <c r="C19" s="6">
        <v>11</v>
      </c>
      <c r="D19" s="6" t="s">
        <v>41</v>
      </c>
      <c r="E19" s="56">
        <v>6</v>
      </c>
      <c r="F19" s="56">
        <v>6</v>
      </c>
      <c r="G19" s="56">
        <v>8</v>
      </c>
      <c r="H19" s="56">
        <v>10</v>
      </c>
      <c r="I19" s="6">
        <f t="shared" si="1"/>
        <v>6.3999999999999995</v>
      </c>
      <c r="J19" s="43"/>
    </row>
    <row r="20" spans="1:12" ht="15" x14ac:dyDescent="0.25">
      <c r="A20" s="10">
        <v>46032</v>
      </c>
      <c r="B20" s="11"/>
      <c r="C20" s="6"/>
      <c r="E20" s="65" t="s">
        <v>138</v>
      </c>
      <c r="F20" s="65" t="s">
        <v>138</v>
      </c>
      <c r="G20" s="65" t="s">
        <v>138</v>
      </c>
      <c r="H20" s="65" t="s">
        <v>138</v>
      </c>
      <c r="J20" s="43" t="s">
        <v>150</v>
      </c>
    </row>
    <row r="21" spans="1:12" ht="15" x14ac:dyDescent="0.25">
      <c r="A21" s="10">
        <v>46039</v>
      </c>
      <c r="B21" s="11">
        <v>4</v>
      </c>
      <c r="C21" s="6">
        <v>12</v>
      </c>
      <c r="D21" s="6" t="s">
        <v>41</v>
      </c>
      <c r="E21" s="56">
        <v>7</v>
      </c>
      <c r="F21" s="56">
        <v>7</v>
      </c>
      <c r="G21" s="56">
        <v>8</v>
      </c>
      <c r="H21" s="56">
        <v>10</v>
      </c>
      <c r="I21" s="6">
        <f t="shared" si="1"/>
        <v>7.25</v>
      </c>
      <c r="J21" s="43"/>
    </row>
    <row r="22" spans="1:12" ht="15" x14ac:dyDescent="0.25">
      <c r="A22" s="10">
        <v>46046</v>
      </c>
      <c r="B22" s="11">
        <v>3</v>
      </c>
      <c r="C22" s="6">
        <v>13</v>
      </c>
      <c r="D22" s="6">
        <v>1</v>
      </c>
      <c r="E22" s="56">
        <v>8</v>
      </c>
      <c r="F22" s="56">
        <v>8</v>
      </c>
      <c r="G22" s="56">
        <v>9</v>
      </c>
      <c r="H22" s="56">
        <v>10</v>
      </c>
      <c r="I22" s="6">
        <f t="shared" si="1"/>
        <v>8.1999999999999993</v>
      </c>
      <c r="J22" s="43"/>
    </row>
    <row r="23" spans="1:12" ht="15" x14ac:dyDescent="0.25">
      <c r="A23" s="10">
        <v>46053</v>
      </c>
      <c r="B23" s="11">
        <v>3</v>
      </c>
      <c r="C23" s="6">
        <v>13</v>
      </c>
      <c r="D23" s="6">
        <v>2</v>
      </c>
      <c r="E23" s="56">
        <v>8</v>
      </c>
      <c r="F23" s="56">
        <v>8</v>
      </c>
      <c r="G23" s="56">
        <v>9</v>
      </c>
      <c r="H23" s="56">
        <v>10</v>
      </c>
      <c r="I23" s="6">
        <f t="shared" si="1"/>
        <v>8.1999999999999993</v>
      </c>
      <c r="J23" s="43"/>
    </row>
    <row r="24" spans="1:12" ht="15" x14ac:dyDescent="0.25">
      <c r="A24" s="10">
        <v>46060</v>
      </c>
      <c r="B24" s="11"/>
      <c r="C24" s="6">
        <v>14</v>
      </c>
      <c r="D24" s="6" t="s">
        <v>41</v>
      </c>
      <c r="E24" s="56"/>
      <c r="F24" s="56"/>
      <c r="G24" s="56"/>
      <c r="H24" s="56"/>
      <c r="I24" s="6">
        <f t="shared" si="1"/>
        <v>0</v>
      </c>
      <c r="J24" s="43"/>
    </row>
    <row r="25" spans="1:12" ht="15" x14ac:dyDescent="0.25">
      <c r="A25" s="10">
        <v>46067</v>
      </c>
      <c r="B25" s="11"/>
      <c r="C25" s="6">
        <v>15</v>
      </c>
      <c r="D25" s="6">
        <v>1</v>
      </c>
      <c r="E25" s="56"/>
      <c r="F25" s="56"/>
      <c r="G25" s="56"/>
      <c r="H25" s="56"/>
      <c r="I25" s="6">
        <f t="shared" si="1"/>
        <v>0</v>
      </c>
      <c r="J25" s="43"/>
    </row>
    <row r="26" spans="1:12" ht="15" x14ac:dyDescent="0.25">
      <c r="A26" s="10">
        <v>46074</v>
      </c>
      <c r="B26" s="11"/>
      <c r="C26" s="6">
        <v>15</v>
      </c>
      <c r="D26" s="6">
        <v>2</v>
      </c>
      <c r="E26" s="56"/>
      <c r="F26" s="56"/>
      <c r="G26" s="56"/>
      <c r="H26" s="56"/>
      <c r="I26" s="6">
        <f t="shared" si="1"/>
        <v>0</v>
      </c>
      <c r="J26" s="43"/>
    </row>
    <row r="27" spans="1:12" ht="15" x14ac:dyDescent="0.25">
      <c r="A27" s="10">
        <v>46081</v>
      </c>
      <c r="B27" s="11"/>
      <c r="C27" s="6">
        <v>16</v>
      </c>
      <c r="D27" s="6">
        <v>1</v>
      </c>
      <c r="E27" s="56"/>
      <c r="F27" s="56"/>
      <c r="G27" s="56"/>
      <c r="H27" s="56"/>
      <c r="I27" s="6">
        <f t="shared" si="1"/>
        <v>0</v>
      </c>
      <c r="J27" s="43"/>
    </row>
    <row r="28" spans="1:12" ht="15" x14ac:dyDescent="0.25">
      <c r="A28" s="10">
        <v>46088</v>
      </c>
      <c r="B28" s="11"/>
      <c r="C28" s="6">
        <v>16</v>
      </c>
      <c r="D28" s="6">
        <v>2</v>
      </c>
      <c r="E28" s="56"/>
      <c r="F28" s="56"/>
      <c r="G28" s="56"/>
      <c r="H28" s="56"/>
      <c r="I28" s="6">
        <f t="shared" si="1"/>
        <v>0</v>
      </c>
      <c r="J28" s="43"/>
    </row>
    <row r="29" spans="1:12" ht="15" x14ac:dyDescent="0.25">
      <c r="A29" s="6"/>
      <c r="B29" s="10"/>
      <c r="C29" s="1"/>
      <c r="D29" s="1"/>
      <c r="E29" s="13"/>
      <c r="F29" s="13"/>
      <c r="G29" s="13"/>
      <c r="H29" s="13"/>
      <c r="I29" s="13"/>
      <c r="J29" s="13"/>
    </row>
    <row r="30" spans="1:12" ht="15" x14ac:dyDescent="0.25">
      <c r="A30" s="1" t="s">
        <v>35</v>
      </c>
      <c r="C30" s="6"/>
      <c r="E30" s="13">
        <f>SUM(E10:E28)</f>
        <v>79</v>
      </c>
      <c r="F30" s="13">
        <f>SUM(F10:F28)</f>
        <v>83</v>
      </c>
      <c r="G30" s="13">
        <f>SUM(G10:G28)</f>
        <v>92</v>
      </c>
      <c r="H30" s="13">
        <f>SUM(H10:H28)</f>
        <v>105</v>
      </c>
      <c r="I30" s="14">
        <f>0.6*E30+0.25*F30+0.1*G30+0.05*H30</f>
        <v>82.600000000000009</v>
      </c>
      <c r="J30" s="14"/>
    </row>
    <row r="31" spans="1:12" ht="15" x14ac:dyDescent="0.25">
      <c r="A31" s="1" t="s">
        <v>6</v>
      </c>
      <c r="B31" s="6">
        <f>COUNT(E10:E28)</f>
        <v>11</v>
      </c>
      <c r="C31" s="6"/>
      <c r="E31" s="13">
        <f>$B$31</f>
        <v>11</v>
      </c>
      <c r="F31" s="13">
        <f>$B$31</f>
        <v>11</v>
      </c>
      <c r="G31" s="13">
        <f>$B$31</f>
        <v>11</v>
      </c>
      <c r="H31" s="13">
        <f>$B$31</f>
        <v>11</v>
      </c>
      <c r="I31" s="13"/>
      <c r="J31" s="13"/>
      <c r="L31" s="16"/>
    </row>
    <row r="32" spans="1:12" ht="15" x14ac:dyDescent="0.25">
      <c r="A32" s="1" t="s">
        <v>5</v>
      </c>
      <c r="C32" s="6"/>
      <c r="E32" s="13">
        <f>+E30/($B$31*10)*'Summary All Grounds'!$G$6</f>
        <v>4.3090909090909086</v>
      </c>
      <c r="F32" s="13">
        <f>+F30/($B$31*10)*'Summary All Grounds'!$H$6</f>
        <v>1.8863636363636362</v>
      </c>
      <c r="G32" s="13">
        <f>+G30/($B$31*10)*'Summary All Grounds'!$I$6</f>
        <v>0.83636363636363631</v>
      </c>
      <c r="H32" s="13">
        <f>+H30/($B$31*10)*'Summary All Grounds'!$J$6</f>
        <v>0.47727272727272729</v>
      </c>
      <c r="I32" s="13">
        <f>SUM(E32:H32)</f>
        <v>7.5090909090909088</v>
      </c>
      <c r="J32" s="13"/>
    </row>
    <row r="33" spans="1:12" ht="15" x14ac:dyDescent="0.25">
      <c r="A33" s="6"/>
      <c r="B33" s="10"/>
      <c r="C33" s="6"/>
      <c r="E33" s="13"/>
      <c r="F33" s="13"/>
      <c r="G33" s="13"/>
      <c r="H33" s="13"/>
      <c r="I33" s="13"/>
      <c r="J33" s="13"/>
    </row>
    <row r="34" spans="1:12" ht="15" x14ac:dyDescent="0.25">
      <c r="A34" s="6"/>
      <c r="B34" s="10"/>
      <c r="C34" s="6"/>
      <c r="E34" s="6" t="s">
        <v>14</v>
      </c>
      <c r="I34" s="13">
        <f>+I30/B31</f>
        <v>7.5090909090909097</v>
      </c>
      <c r="J34" s="1" t="s">
        <v>42</v>
      </c>
    </row>
    <row r="35" spans="1:12" ht="15" x14ac:dyDescent="0.25">
      <c r="A35" s="6"/>
      <c r="B35" s="10"/>
      <c r="C35" s="6"/>
      <c r="I35" s="13">
        <f>+I32-I34</f>
        <v>0</v>
      </c>
      <c r="J35" s="1" t="s">
        <v>43</v>
      </c>
    </row>
    <row r="36" spans="1:12" ht="15" x14ac:dyDescent="0.25">
      <c r="A36" s="6"/>
      <c r="B36" s="10"/>
      <c r="C36" s="6"/>
      <c r="I36" s="13">
        <f>+I33-I35</f>
        <v>0</v>
      </c>
      <c r="J36" s="1" t="s">
        <v>43</v>
      </c>
    </row>
    <row r="37" spans="1:12" ht="15" x14ac:dyDescent="0.25">
      <c r="A37" s="6"/>
      <c r="B37" s="10"/>
      <c r="C37" s="6"/>
      <c r="I37" s="1"/>
      <c r="J37" s="1"/>
    </row>
    <row r="38" spans="1:12" ht="15" x14ac:dyDescent="0.25">
      <c r="L38" s="16"/>
    </row>
    <row r="39" spans="1:12" ht="15" x14ac:dyDescent="0.25"/>
    <row r="40" spans="1:12" ht="15" x14ac:dyDescent="0.25"/>
  </sheetData>
  <customSheetViews>
    <customSheetView guid="{B1033906-1AC0-496B-829F-EF4212ECB99D}" fitToPage="1" showRuler="0">
      <pane ySplit="4" topLeftCell="A5" activePane="bottomLeft" state="frozen"/>
      <selection pane="bottomLeft" activeCell="F20" sqref="F20"/>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000000000000003" bottom="0.64" header="0.31" footer="0.51181102362204722"/>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Q38"/>
  <sheetViews>
    <sheetView zoomScaleNormal="100" workbookViewId="0">
      <pane ySplit="3" topLeftCell="A4" activePane="bottomLeft" state="frozen"/>
      <selection activeCell="B8" sqref="B8"/>
      <selection pane="bottomLeft" activeCell="I23" sqref="I23"/>
    </sheetView>
  </sheetViews>
  <sheetFormatPr defaultColWidth="9.140625" defaultRowHeight="15" x14ac:dyDescent="0.25"/>
  <cols>
    <col min="1" max="1" width="9.7109375" style="1" bestFit="1" customWidth="1"/>
    <col min="2" max="2" width="8.28515625" style="6" bestFit="1" customWidth="1"/>
    <col min="3" max="3" width="6.28515625" style="10" bestFit="1" customWidth="1"/>
    <col min="4" max="4" width="4" style="6" bestFit="1" customWidth="1"/>
    <col min="5" max="5" width="11.7109375" style="6" bestFit="1" customWidth="1"/>
    <col min="6" max="6" width="9.140625" style="6" bestFit="1" customWidth="1"/>
    <col min="7" max="7" width="7.7109375" style="6" bestFit="1" customWidth="1"/>
    <col min="8" max="8" width="8.7109375" style="6" bestFit="1" customWidth="1"/>
    <col min="9" max="9" width="7.140625" style="6" bestFit="1" customWidth="1"/>
    <col min="10" max="10" width="49.85546875" style="6" bestFit="1" customWidth="1"/>
    <col min="11" max="11" width="7.140625" style="1" bestFit="1" customWidth="1"/>
    <col min="12" max="13" width="9.140625" style="1"/>
    <col min="14" max="14" width="11.140625" style="1" bestFit="1" customWidth="1"/>
    <col min="15" max="16384" width="9.140625" style="1"/>
  </cols>
  <sheetData>
    <row r="1" spans="1:17" x14ac:dyDescent="0.25">
      <c r="A1" s="46"/>
      <c r="B1" s="46"/>
      <c r="C1" s="47"/>
      <c r="D1" s="47"/>
      <c r="E1" s="47"/>
      <c r="F1" s="47"/>
      <c r="G1" s="47"/>
      <c r="H1" s="47"/>
      <c r="I1" s="47"/>
      <c r="J1" s="4"/>
    </row>
    <row r="2" spans="1:17" x14ac:dyDescent="0.25">
      <c r="A2" s="46" t="s">
        <v>26</v>
      </c>
      <c r="B2" s="46" t="s">
        <v>59</v>
      </c>
      <c r="C2" s="47"/>
      <c r="D2" s="47"/>
      <c r="E2" s="47"/>
      <c r="F2" s="82" t="s">
        <v>28</v>
      </c>
      <c r="G2" s="82"/>
      <c r="H2" s="48">
        <f>+I34</f>
        <v>6.8833333333333329</v>
      </c>
      <c r="I2" s="46"/>
      <c r="J2" s="42"/>
    </row>
    <row r="3" spans="1:17" x14ac:dyDescent="0.25">
      <c r="A3" s="46" t="s">
        <v>29</v>
      </c>
      <c r="B3" s="46" t="s">
        <v>61</v>
      </c>
      <c r="C3" s="47"/>
      <c r="D3" s="47"/>
      <c r="E3" s="47"/>
      <c r="F3" s="47"/>
      <c r="G3" s="47"/>
      <c r="H3" s="47"/>
      <c r="I3" s="47"/>
      <c r="J3" s="4"/>
    </row>
    <row r="4" spans="1:17" s="7" customFormat="1" ht="15.6" customHeight="1" x14ac:dyDescent="0.25">
      <c r="A4" s="2"/>
      <c r="B4" s="2"/>
      <c r="C4" s="3"/>
      <c r="D4" s="3"/>
      <c r="E4" s="4" t="s">
        <v>7</v>
      </c>
      <c r="F4" s="4" t="s">
        <v>7</v>
      </c>
      <c r="G4" s="5"/>
      <c r="H4" s="5"/>
      <c r="I4" s="6"/>
      <c r="J4" s="1"/>
    </row>
    <row r="5" spans="1:17" s="7" customFormat="1" ht="15.6" customHeight="1" x14ac:dyDescent="0.25">
      <c r="E5" s="4" t="s">
        <v>31</v>
      </c>
      <c r="F5" s="4" t="s">
        <v>32</v>
      </c>
      <c r="G5" s="4" t="s">
        <v>33</v>
      </c>
      <c r="H5" s="4" t="s">
        <v>34</v>
      </c>
      <c r="I5" s="4" t="s">
        <v>35</v>
      </c>
      <c r="J5" s="4" t="s">
        <v>36</v>
      </c>
    </row>
    <row r="6" spans="1:17" s="7" customFormat="1" ht="15.6" customHeight="1" x14ac:dyDescent="0.25">
      <c r="A6" s="4" t="s">
        <v>37</v>
      </c>
      <c r="B6" s="4" t="s">
        <v>38</v>
      </c>
      <c r="C6" s="4" t="s">
        <v>39</v>
      </c>
      <c r="D6" s="4" t="s">
        <v>40</v>
      </c>
      <c r="E6" s="8">
        <v>0.6</v>
      </c>
      <c r="F6" s="8">
        <v>0.25</v>
      </c>
      <c r="G6" s="8">
        <v>0.1</v>
      </c>
      <c r="H6" s="8">
        <v>0.05</v>
      </c>
      <c r="I6" s="9">
        <v>10</v>
      </c>
    </row>
    <row r="7" spans="1:17" x14ac:dyDescent="0.25">
      <c r="A7" s="10">
        <v>45927</v>
      </c>
      <c r="B7" s="11"/>
      <c r="C7" s="6">
        <v>1</v>
      </c>
      <c r="D7" s="6" t="s">
        <v>41</v>
      </c>
      <c r="E7" s="12"/>
      <c r="F7" s="12"/>
      <c r="G7" s="12"/>
      <c r="H7" s="12"/>
      <c r="I7" s="6">
        <f t="shared" ref="I7:I28" si="0">0.6*E7+0.25*F7+0.1*G7+0.05*H7</f>
        <v>0</v>
      </c>
      <c r="J7" s="43"/>
      <c r="O7" s="11"/>
    </row>
    <row r="8" spans="1:17" x14ac:dyDescent="0.25">
      <c r="A8" s="10">
        <v>45934</v>
      </c>
      <c r="B8" s="11"/>
      <c r="C8" s="6">
        <v>2</v>
      </c>
      <c r="D8" s="6" t="s">
        <v>41</v>
      </c>
      <c r="E8" s="56"/>
      <c r="F8" s="56"/>
      <c r="G8" s="56"/>
      <c r="H8" s="56"/>
      <c r="I8" s="6">
        <f t="shared" si="0"/>
        <v>0</v>
      </c>
      <c r="J8" s="43"/>
      <c r="O8" s="11"/>
    </row>
    <row r="9" spans="1:17" x14ac:dyDescent="0.25">
      <c r="A9" s="10">
        <v>45941</v>
      </c>
      <c r="B9" s="11">
        <v>5</v>
      </c>
      <c r="C9" s="6">
        <v>3</v>
      </c>
      <c r="D9" s="6" t="s">
        <v>41</v>
      </c>
      <c r="E9" s="56">
        <v>8</v>
      </c>
      <c r="F9" s="56">
        <v>8</v>
      </c>
      <c r="G9" s="56">
        <v>8</v>
      </c>
      <c r="H9" s="56">
        <v>10</v>
      </c>
      <c r="I9" s="6">
        <f t="shared" si="0"/>
        <v>8.1</v>
      </c>
      <c r="J9" s="43"/>
      <c r="O9" s="11"/>
    </row>
    <row r="10" spans="1:17" x14ac:dyDescent="0.25">
      <c r="A10" s="10">
        <v>45948</v>
      </c>
      <c r="B10" s="11"/>
      <c r="C10" s="6">
        <v>4</v>
      </c>
      <c r="D10" s="6">
        <v>1</v>
      </c>
      <c r="E10" s="56"/>
      <c r="F10" s="56"/>
      <c r="G10" s="56"/>
      <c r="H10" s="56"/>
      <c r="I10" s="6">
        <f t="shared" si="0"/>
        <v>0</v>
      </c>
      <c r="J10" s="43"/>
      <c r="N10" s="10"/>
      <c r="O10" s="11"/>
      <c r="P10" s="6"/>
      <c r="Q10" s="6"/>
    </row>
    <row r="11" spans="1:17" x14ac:dyDescent="0.25">
      <c r="A11" s="10">
        <v>45955</v>
      </c>
      <c r="B11" s="11"/>
      <c r="C11" s="6">
        <v>4</v>
      </c>
      <c r="D11" s="6">
        <v>2</v>
      </c>
      <c r="E11" s="56"/>
      <c r="F11" s="56"/>
      <c r="G11" s="56"/>
      <c r="H11" s="56"/>
      <c r="I11" s="6">
        <f t="shared" si="0"/>
        <v>0</v>
      </c>
      <c r="J11" s="43"/>
    </row>
    <row r="12" spans="1:17" x14ac:dyDescent="0.25">
      <c r="A12" s="10">
        <v>45962</v>
      </c>
      <c r="B12" s="11">
        <v>5</v>
      </c>
      <c r="C12" s="6">
        <v>5</v>
      </c>
      <c r="D12" s="6" t="s">
        <v>41</v>
      </c>
      <c r="E12" s="66" t="s">
        <v>138</v>
      </c>
      <c r="F12" s="66" t="s">
        <v>138</v>
      </c>
      <c r="G12" s="66" t="s">
        <v>138</v>
      </c>
      <c r="H12" s="66" t="s">
        <v>138</v>
      </c>
      <c r="J12" s="43" t="s">
        <v>143</v>
      </c>
    </row>
    <row r="13" spans="1:17" x14ac:dyDescent="0.25">
      <c r="A13" s="10">
        <v>45969</v>
      </c>
      <c r="B13" s="11"/>
      <c r="C13" s="6">
        <v>6</v>
      </c>
      <c r="D13" s="6">
        <v>1</v>
      </c>
      <c r="E13" s="12"/>
      <c r="F13" s="12"/>
      <c r="G13" s="12"/>
      <c r="H13" s="12"/>
      <c r="I13" s="6">
        <f t="shared" si="0"/>
        <v>0</v>
      </c>
      <c r="J13" s="43"/>
    </row>
    <row r="14" spans="1:17" x14ac:dyDescent="0.25">
      <c r="A14" s="10">
        <v>45976</v>
      </c>
      <c r="B14" s="11"/>
      <c r="C14" s="6">
        <v>6</v>
      </c>
      <c r="D14" s="6">
        <v>2</v>
      </c>
      <c r="E14" s="56"/>
      <c r="F14" s="56"/>
      <c r="G14" s="56"/>
      <c r="H14" s="56"/>
      <c r="I14" s="6">
        <f t="shared" si="0"/>
        <v>0</v>
      </c>
      <c r="J14" s="43"/>
    </row>
    <row r="15" spans="1:17" x14ac:dyDescent="0.25">
      <c r="A15" s="10">
        <v>45983</v>
      </c>
      <c r="B15" s="11">
        <v>5</v>
      </c>
      <c r="C15" s="6">
        <v>7</v>
      </c>
      <c r="D15" s="6" t="s">
        <v>41</v>
      </c>
      <c r="E15" s="66" t="s">
        <v>138</v>
      </c>
      <c r="F15" s="66" t="s">
        <v>138</v>
      </c>
      <c r="G15" s="66" t="s">
        <v>138</v>
      </c>
      <c r="H15" s="66" t="s">
        <v>138</v>
      </c>
      <c r="J15" s="43" t="s">
        <v>146</v>
      </c>
    </row>
    <row r="16" spans="1:17" x14ac:dyDescent="0.25">
      <c r="A16" s="10">
        <v>45990</v>
      </c>
      <c r="B16" s="11">
        <v>5</v>
      </c>
      <c r="C16" s="6">
        <v>8</v>
      </c>
      <c r="D16" s="6" t="s">
        <v>41</v>
      </c>
      <c r="E16" s="57">
        <v>8</v>
      </c>
      <c r="F16" s="57">
        <v>8</v>
      </c>
      <c r="G16" s="57">
        <v>8</v>
      </c>
      <c r="H16" s="57">
        <v>5</v>
      </c>
      <c r="I16" s="6">
        <f t="shared" si="0"/>
        <v>7.85</v>
      </c>
      <c r="J16" s="43"/>
    </row>
    <row r="17" spans="1:12" x14ac:dyDescent="0.25">
      <c r="A17" s="10">
        <v>45997</v>
      </c>
      <c r="B17" s="11"/>
      <c r="C17" s="6">
        <v>9</v>
      </c>
      <c r="D17" s="6" t="s">
        <v>41</v>
      </c>
      <c r="E17" s="12"/>
      <c r="F17" s="12"/>
      <c r="G17" s="12"/>
      <c r="H17" s="12"/>
      <c r="I17" s="6">
        <f t="shared" si="0"/>
        <v>0</v>
      </c>
      <c r="J17" s="43"/>
    </row>
    <row r="18" spans="1:12" x14ac:dyDescent="0.25">
      <c r="A18" s="10">
        <v>46004</v>
      </c>
      <c r="B18" s="11"/>
      <c r="C18" s="6">
        <v>10</v>
      </c>
      <c r="D18" s="6" t="s">
        <v>41</v>
      </c>
      <c r="E18" s="58"/>
      <c r="F18" s="58"/>
      <c r="G18" s="58"/>
      <c r="H18" s="58"/>
      <c r="I18" s="6">
        <f t="shared" si="0"/>
        <v>0</v>
      </c>
      <c r="J18" s="43"/>
    </row>
    <row r="19" spans="1:12" x14ac:dyDescent="0.25">
      <c r="A19" s="10">
        <v>46011</v>
      </c>
      <c r="B19" s="11">
        <v>5</v>
      </c>
      <c r="C19" s="6">
        <v>11</v>
      </c>
      <c r="D19" s="6" t="s">
        <v>41</v>
      </c>
      <c r="E19" s="66" t="s">
        <v>138</v>
      </c>
      <c r="F19" s="66" t="s">
        <v>138</v>
      </c>
      <c r="G19" s="66" t="s">
        <v>138</v>
      </c>
      <c r="H19" s="66" t="s">
        <v>138</v>
      </c>
      <c r="J19" s="43" t="s">
        <v>143</v>
      </c>
    </row>
    <row r="20" spans="1:12" x14ac:dyDescent="0.25">
      <c r="A20" s="10">
        <v>46032</v>
      </c>
      <c r="B20" s="11"/>
      <c r="C20" s="6">
        <v>12</v>
      </c>
      <c r="D20" s="6">
        <v>1</v>
      </c>
      <c r="E20" s="65" t="s">
        <v>138</v>
      </c>
      <c r="F20" s="65" t="s">
        <v>138</v>
      </c>
      <c r="G20" s="65" t="s">
        <v>138</v>
      </c>
      <c r="H20" s="65" t="s">
        <v>138</v>
      </c>
      <c r="J20" s="43" t="s">
        <v>150</v>
      </c>
    </row>
    <row r="21" spans="1:12" x14ac:dyDescent="0.25">
      <c r="A21" s="10">
        <v>46039</v>
      </c>
      <c r="B21" s="11"/>
      <c r="C21" s="6">
        <v>12</v>
      </c>
      <c r="D21" s="6">
        <v>2</v>
      </c>
      <c r="E21" s="57"/>
      <c r="F21" s="57"/>
      <c r="G21" s="57"/>
      <c r="H21" s="57"/>
      <c r="I21" s="6">
        <f t="shared" si="0"/>
        <v>0</v>
      </c>
      <c r="J21" s="43"/>
    </row>
    <row r="22" spans="1:12" x14ac:dyDescent="0.25">
      <c r="A22" s="10">
        <v>46046</v>
      </c>
      <c r="B22" s="11">
        <v>5</v>
      </c>
      <c r="C22" s="6">
        <v>13</v>
      </c>
      <c r="D22" s="6">
        <v>1</v>
      </c>
      <c r="E22" s="12">
        <v>6</v>
      </c>
      <c r="F22" s="12">
        <v>6</v>
      </c>
      <c r="G22" s="12">
        <v>8</v>
      </c>
      <c r="H22" s="12">
        <v>10</v>
      </c>
      <c r="I22" s="6">
        <f t="shared" si="0"/>
        <v>6.3999999999999995</v>
      </c>
      <c r="J22" s="43"/>
    </row>
    <row r="23" spans="1:12" x14ac:dyDescent="0.25">
      <c r="A23" s="10">
        <v>46053</v>
      </c>
      <c r="B23" s="11">
        <v>5</v>
      </c>
      <c r="C23" s="6">
        <v>13</v>
      </c>
      <c r="D23" s="6">
        <v>2</v>
      </c>
      <c r="E23" s="12">
        <v>6</v>
      </c>
      <c r="F23" s="12">
        <v>6</v>
      </c>
      <c r="G23" s="12">
        <v>8</v>
      </c>
      <c r="H23" s="12">
        <v>10</v>
      </c>
      <c r="I23" s="6">
        <f t="shared" si="0"/>
        <v>6.3999999999999995</v>
      </c>
      <c r="J23" s="43"/>
    </row>
    <row r="24" spans="1:12" x14ac:dyDescent="0.25">
      <c r="A24" s="10">
        <v>46060</v>
      </c>
      <c r="B24" s="11"/>
      <c r="C24" s="6">
        <v>14</v>
      </c>
      <c r="D24" s="6" t="s">
        <v>41</v>
      </c>
      <c r="E24" s="56"/>
      <c r="F24" s="56"/>
      <c r="G24" s="56"/>
      <c r="H24" s="56"/>
      <c r="I24" s="6">
        <f t="shared" si="0"/>
        <v>0</v>
      </c>
      <c r="J24" s="43"/>
    </row>
    <row r="25" spans="1:12" x14ac:dyDescent="0.25">
      <c r="A25" s="10">
        <v>46067</v>
      </c>
      <c r="B25" s="11"/>
      <c r="C25" s="6">
        <v>15</v>
      </c>
      <c r="D25" s="6">
        <v>1</v>
      </c>
      <c r="E25" s="56"/>
      <c r="F25" s="56"/>
      <c r="G25" s="56"/>
      <c r="H25" s="56"/>
      <c r="I25" s="6">
        <f t="shared" si="0"/>
        <v>0</v>
      </c>
      <c r="J25" s="43"/>
    </row>
    <row r="26" spans="1:12" x14ac:dyDescent="0.25">
      <c r="A26" s="10">
        <v>46074</v>
      </c>
      <c r="B26" s="11"/>
      <c r="C26" s="6">
        <v>15</v>
      </c>
      <c r="D26" s="6">
        <v>2</v>
      </c>
      <c r="E26" s="56"/>
      <c r="F26" s="56"/>
      <c r="G26" s="56"/>
      <c r="H26" s="56"/>
      <c r="I26" s="6">
        <f t="shared" si="0"/>
        <v>0</v>
      </c>
      <c r="J26" s="43"/>
    </row>
    <row r="27" spans="1:12" x14ac:dyDescent="0.25">
      <c r="A27" s="10">
        <v>46081</v>
      </c>
      <c r="B27" s="11"/>
      <c r="C27" s="6">
        <v>16</v>
      </c>
      <c r="D27" s="6">
        <v>1</v>
      </c>
      <c r="E27" s="56"/>
      <c r="F27" s="56"/>
      <c r="G27" s="56"/>
      <c r="H27" s="56"/>
      <c r="I27" s="6">
        <f t="shared" si="0"/>
        <v>0</v>
      </c>
      <c r="J27" s="43"/>
    </row>
    <row r="28" spans="1:12" x14ac:dyDescent="0.25">
      <c r="A28" s="10">
        <v>46088</v>
      </c>
      <c r="B28" s="11"/>
      <c r="C28" s="6">
        <v>16</v>
      </c>
      <c r="D28" s="6">
        <v>2</v>
      </c>
      <c r="E28" s="56"/>
      <c r="F28" s="56"/>
      <c r="G28" s="56"/>
      <c r="H28" s="56"/>
      <c r="I28" s="6">
        <f t="shared" si="0"/>
        <v>0</v>
      </c>
      <c r="J28" s="43"/>
    </row>
    <row r="29" spans="1:12" x14ac:dyDescent="0.25">
      <c r="A29" s="6"/>
      <c r="B29" s="10"/>
      <c r="C29" s="1"/>
      <c r="D29" s="1"/>
      <c r="E29" s="13"/>
      <c r="F29" s="13"/>
      <c r="G29" s="13"/>
      <c r="H29" s="13"/>
      <c r="I29" s="13"/>
      <c r="J29" s="13"/>
    </row>
    <row r="30" spans="1:12" x14ac:dyDescent="0.25">
      <c r="A30" s="1" t="s">
        <v>35</v>
      </c>
      <c r="C30" s="6"/>
      <c r="E30" s="13">
        <f>SUM(E10:E28)</f>
        <v>20</v>
      </c>
      <c r="F30" s="13">
        <f>SUM(F10:F28)</f>
        <v>20</v>
      </c>
      <c r="G30" s="13">
        <f>SUM(G10:G28)</f>
        <v>24</v>
      </c>
      <c r="H30" s="13">
        <f>SUM(H10:H28)</f>
        <v>25</v>
      </c>
      <c r="I30" s="14">
        <f>0.6*E30+0.25*F30+0.1*G30+0.05*H30</f>
        <v>20.65</v>
      </c>
      <c r="J30" s="14"/>
    </row>
    <row r="31" spans="1:12" x14ac:dyDescent="0.25">
      <c r="A31" s="1" t="s">
        <v>6</v>
      </c>
      <c r="B31" s="6">
        <f>COUNT(E10:E28)</f>
        <v>3</v>
      </c>
      <c r="C31" s="6"/>
      <c r="E31" s="13">
        <f>$B$31</f>
        <v>3</v>
      </c>
      <c r="F31" s="13">
        <f>$B$31</f>
        <v>3</v>
      </c>
      <c r="G31" s="13">
        <f>$B$31</f>
        <v>3</v>
      </c>
      <c r="H31" s="13">
        <f>$B$31</f>
        <v>3</v>
      </c>
      <c r="I31" s="13"/>
      <c r="J31" s="13"/>
      <c r="L31" s="16"/>
    </row>
    <row r="32" spans="1:12" x14ac:dyDescent="0.25">
      <c r="A32" s="1" t="s">
        <v>5</v>
      </c>
      <c r="C32" s="6"/>
      <c r="E32" s="13">
        <f>+E30/($B$31*10)*'Summary All Grounds'!$G$6</f>
        <v>4</v>
      </c>
      <c r="F32" s="13">
        <f>+F30/($B$31*10)*'Summary All Grounds'!$H$6</f>
        <v>1.6666666666666665</v>
      </c>
      <c r="G32" s="13">
        <f>+G30/($B$31*10)*'Summary All Grounds'!$I$6</f>
        <v>0.8</v>
      </c>
      <c r="H32" s="13">
        <f>+H30/($B$31*10)*'Summary All Grounds'!$J$6</f>
        <v>0.41666666666666669</v>
      </c>
      <c r="I32" s="13">
        <f>SUM(E32:H32)</f>
        <v>6.8833333333333329</v>
      </c>
      <c r="J32" s="13"/>
    </row>
    <row r="33" spans="1:12" x14ac:dyDescent="0.25">
      <c r="A33" s="6"/>
      <c r="B33" s="10"/>
      <c r="C33" s="6"/>
      <c r="E33" s="13"/>
      <c r="F33" s="13"/>
      <c r="G33" s="13"/>
      <c r="H33" s="13"/>
      <c r="I33" s="13"/>
      <c r="J33" s="13"/>
    </row>
    <row r="34" spans="1:12" x14ac:dyDescent="0.25">
      <c r="A34" s="6"/>
      <c r="B34" s="10"/>
      <c r="C34" s="6"/>
      <c r="E34" s="6" t="s">
        <v>14</v>
      </c>
      <c r="I34" s="13">
        <f>+I30/B31</f>
        <v>6.8833333333333329</v>
      </c>
      <c r="J34" s="1" t="s">
        <v>42</v>
      </c>
    </row>
    <row r="35" spans="1:12" x14ac:dyDescent="0.25">
      <c r="A35" s="6"/>
      <c r="B35" s="10"/>
      <c r="C35" s="6"/>
      <c r="I35" s="13">
        <f>+I32-I34</f>
        <v>0</v>
      </c>
      <c r="J35" s="1" t="s">
        <v>43</v>
      </c>
    </row>
    <row r="36" spans="1:12" x14ac:dyDescent="0.25">
      <c r="A36" s="6"/>
      <c r="B36" s="10"/>
      <c r="C36" s="6"/>
      <c r="I36" s="13">
        <f>+I33-I35</f>
        <v>0</v>
      </c>
      <c r="J36" s="1" t="s">
        <v>43</v>
      </c>
    </row>
    <row r="37" spans="1:12" x14ac:dyDescent="0.25">
      <c r="A37" s="6"/>
      <c r="B37" s="10"/>
      <c r="C37" s="6"/>
      <c r="I37" s="1"/>
      <c r="J37" s="1"/>
    </row>
    <row r="38" spans="1:12" x14ac:dyDescent="0.25">
      <c r="L38" s="16"/>
    </row>
  </sheetData>
  <customSheetViews>
    <customSheetView guid="{B1033906-1AC0-496B-829F-EF4212ECB99D}" showRuler="0">
      <pane ySplit="4" topLeftCell="A5" activePane="bottomLeft" state="frozen"/>
      <selection pane="bottomLeft" activeCell="H20" sqref="H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3" bottom="0.98425196850393704" header="0.51181102362204722" footer="0.51181102362204722"/>
  <pageSetup paperSize="9"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3F03B5DE519C4284FAA39E9B244F51" ma:contentTypeVersion="14" ma:contentTypeDescription="Create a new document." ma:contentTypeScope="" ma:versionID="73767b31894687de6b497ca0ddab5477">
  <xsd:schema xmlns:xsd="http://www.w3.org/2001/XMLSchema" xmlns:xs="http://www.w3.org/2001/XMLSchema" xmlns:p="http://schemas.microsoft.com/office/2006/metadata/properties" xmlns:ns2="a104942a-f740-4dbd-8640-886aa4262d44" xmlns:ns3="6f6a1944-a727-40bb-bccb-d7d482c25e68" targetNamespace="http://schemas.microsoft.com/office/2006/metadata/properties" ma:root="true" ma:fieldsID="917c3b55aa28df1a1a14ff7981e5d1c3" ns2:_="" ns3:_="">
    <xsd:import namespace="a104942a-f740-4dbd-8640-886aa4262d44"/>
    <xsd:import namespace="6f6a1944-a727-40bb-bccb-d7d482c25e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4942a-f740-4dbd-8640-886aa4262d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02cb079-3c43-4e02-92a7-5080f1a648b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6a1944-a727-40bb-bccb-d7d482c25e6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1f1760-b21f-4c71-9e25-ed610836d892}" ma:internalName="TaxCatchAll" ma:showField="CatchAllData" ma:web="6f6a1944-a727-40bb-bccb-d7d482c25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f6a1944-a727-40bb-bccb-d7d482c25e68" xsi:nil="true"/>
    <lcf76f155ced4ddcb4097134ff3c332f xmlns="a104942a-f740-4dbd-8640-886aa4262d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3BABFE-ECEF-4465-8A93-CA68B17A1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04942a-f740-4dbd-8640-886aa4262d44"/>
    <ds:schemaRef ds:uri="6f6a1944-a727-40bb-bccb-d7d482c25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E5200F-9492-4C77-B941-AC0D6FD453FE}">
  <ds:schemaRefs>
    <ds:schemaRef ds:uri="http://schemas.microsoft.com/sharepoint/v3/contenttype/forms"/>
  </ds:schemaRefs>
</ds:datastoreItem>
</file>

<file path=customXml/itemProps3.xml><?xml version="1.0" encoding="utf-8"?>
<ds:datastoreItem xmlns:ds="http://schemas.openxmlformats.org/officeDocument/2006/customXml" ds:itemID="{CCEB48AE-693F-484F-A6D6-E11C345AA165}">
  <ds:schemaRefs>
    <ds:schemaRef ds:uri="http://schemas.microsoft.com/office/2006/metadata/properties"/>
    <ds:schemaRef ds:uri="http://schemas.microsoft.com/office/infopath/2007/PartnerControls"/>
    <ds:schemaRef ds:uri="6f6a1944-a727-40bb-bccb-d7d482c25e68"/>
    <ds:schemaRef ds:uri="a104942a-f740-4dbd-8640-886aa4262d44"/>
  </ds:schemaRefs>
</ds:datastoreItem>
</file>

<file path=docMetadata/LabelInfo.xml><?xml version="1.0" encoding="utf-8"?>
<clbl:labelList xmlns:clbl="http://schemas.microsoft.com/office/2020/mipLabelMetadata">
  <clbl:label id="{387455cc-c3fd-431b-a5a4-e56147c2e9db}" enabled="0" method="" siteId="{387455cc-c3fd-431b-a5a4-e56147c2e9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2</vt:i4>
      </vt:variant>
    </vt:vector>
  </HeadingPairs>
  <TitlesOfParts>
    <vt:vector size="66" baseType="lpstr">
      <vt:lpstr>Awards Criteria</vt:lpstr>
      <vt:lpstr>Summary All Grounds</vt:lpstr>
      <vt:lpstr>Alexandria</vt:lpstr>
      <vt:lpstr>Allan Border</vt:lpstr>
      <vt:lpstr>Asquith</vt:lpstr>
      <vt:lpstr>Balmoral</vt:lpstr>
      <vt:lpstr>Bankstown</vt:lpstr>
      <vt:lpstr>Bensons Lane 2</vt:lpstr>
      <vt:lpstr>Bensons Lane 3</vt:lpstr>
      <vt:lpstr>Beauchamp</vt:lpstr>
      <vt:lpstr>Bill Ball</vt:lpstr>
      <vt:lpstr>Birchgrove</vt:lpstr>
      <vt:lpstr>Blick</vt:lpstr>
      <vt:lpstr>Bon Andrews</vt:lpstr>
      <vt:lpstr>Cahill</vt:lpstr>
      <vt:lpstr>Camperdown</vt:lpstr>
      <vt:lpstr>Chatswood</vt:lpstr>
      <vt:lpstr>Coogee</vt:lpstr>
      <vt:lpstr>Cumberland Campus</vt:lpstr>
      <vt:lpstr>David Phillips - Sth</vt:lpstr>
      <vt:lpstr>Don Dawson</vt:lpstr>
      <vt:lpstr>Drummoyne</vt:lpstr>
      <vt:lpstr>Fairfield</vt:lpstr>
      <vt:lpstr>Glenn McGrath</vt:lpstr>
      <vt:lpstr>Grahame Thomas</vt:lpstr>
      <vt:lpstr>Greens</vt:lpstr>
      <vt:lpstr>Harold Fraser</vt:lpstr>
      <vt:lpstr>Howell</vt:lpstr>
      <vt:lpstr>Hurstville</vt:lpstr>
      <vt:lpstr>Jim Hanshaw</vt:lpstr>
      <vt:lpstr>Joe McAleer</vt:lpstr>
      <vt:lpstr>Kelso</vt:lpstr>
      <vt:lpstr>Kensington</vt:lpstr>
      <vt:lpstr>Killara</vt:lpstr>
      <vt:lpstr>LM Graham</vt:lpstr>
      <vt:lpstr>Manly</vt:lpstr>
      <vt:lpstr>Marrickville</vt:lpstr>
      <vt:lpstr>Merrylands</vt:lpstr>
      <vt:lpstr>Mike Pawley</vt:lpstr>
      <vt:lpstr>Mark Taylor</vt:lpstr>
      <vt:lpstr>North Sydney</vt:lpstr>
      <vt:lpstr>Owen Earle</vt:lpstr>
      <vt:lpstr>Old Kings</vt:lpstr>
      <vt:lpstr>Olds</vt:lpstr>
      <vt:lpstr>Petersham</vt:lpstr>
      <vt:lpstr>Pratten Park</vt:lpstr>
      <vt:lpstr>Punchbowl</vt:lpstr>
      <vt:lpstr>Raby 1</vt:lpstr>
      <vt:lpstr>Raby 2</vt:lpstr>
      <vt:lpstr>Raby 3</vt:lpstr>
      <vt:lpstr>Rance</vt:lpstr>
      <vt:lpstr>Rawson</vt:lpstr>
      <vt:lpstr>Rosedale</vt:lpstr>
      <vt:lpstr>Ryde</vt:lpstr>
      <vt:lpstr>Shore</vt:lpstr>
      <vt:lpstr>Snape</vt:lpstr>
      <vt:lpstr>Storey</vt:lpstr>
      <vt:lpstr>Sutherland</vt:lpstr>
      <vt:lpstr>Tonkin</vt:lpstr>
      <vt:lpstr>Trumper</vt:lpstr>
      <vt:lpstr>Tunks</vt:lpstr>
      <vt:lpstr>University No1</vt:lpstr>
      <vt:lpstr>Waverley</vt:lpstr>
      <vt:lpstr>Whalan 2</vt:lpstr>
      <vt:lpstr>Drummoyne!Print_Area</vt:lpstr>
      <vt:lpstr>'Summary All Grounds'!Print_Area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kmckenzi</dc:creator>
  <cp:keywords/>
  <dc:description/>
  <cp:lastModifiedBy>Sean Mantle</cp:lastModifiedBy>
  <cp:revision/>
  <dcterms:created xsi:type="dcterms:W3CDTF">2000-05-15T00:28:45Z</dcterms:created>
  <dcterms:modified xsi:type="dcterms:W3CDTF">2026-02-12T04:05:02Z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0x010100F03F03B5DE519C4284FAA39E9B244F51</vt:lpwstr>
  </property>
  <property fmtid="{D5CDD505-2E9C-101B-9397-08002B2CF9AE}" pid="3" name="MediaServiceImageTags">
    <vt:lpwstr/>
  </property>
</Properties>
</file>